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Start Here" sheetId="1" r:id="rId4"/>
    <sheet state="visible" name="2. StrongLifts 5x5 Advanced" sheetId="2" r:id="rId5"/>
  </sheets>
  <definedNames/>
  <calcPr/>
</workbook>
</file>

<file path=xl/sharedStrings.xml><?xml version="1.0" encoding="utf-8"?>
<sst xmlns="http://schemas.openxmlformats.org/spreadsheetml/2006/main" count="62" uniqueCount="45">
  <si>
    <t>StrongLifts 5x5 Advanced Training Program</t>
  </si>
  <si>
    <t>More info:  http://stronglifts.com/stronglifts-advanced/</t>
  </si>
  <si>
    <t>How to Use this Spreadsheet</t>
  </si>
  <si>
    <t>Enter your current 1RM or 3RM or 5RM into the yellow cases</t>
  </si>
  <si>
    <t>Make sure you choose a weight you're 100% certain you can lift</t>
  </si>
  <si>
    <t>I highly recommend to start with 10% less than your best weight the first time</t>
  </si>
  <si>
    <t>Day</t>
  </si>
  <si>
    <t>Exercise</t>
  </si>
  <si>
    <t>Reps</t>
  </si>
  <si>
    <t>W1</t>
  </si>
  <si>
    <t>W2</t>
  </si>
  <si>
    <t>W3</t>
  </si>
  <si>
    <t>W4</t>
  </si>
  <si>
    <t>W5 – Deload</t>
  </si>
  <si>
    <t>W6</t>
  </si>
  <si>
    <t>W7</t>
  </si>
  <si>
    <t>W8</t>
  </si>
  <si>
    <t>W9</t>
  </si>
  <si>
    <t>Monday</t>
  </si>
  <si>
    <r>
      <t>If it turns out you started too heavy, just add a 5</t>
    </r>
    <r>
      <rPr>
        <rFont val="Arial"/>
        <color rgb="FF000000"/>
        <sz val="10.0"/>
        <vertAlign val="superscript"/>
      </rPr>
      <t>th</t>
    </r>
    <r>
      <rPr>
        <rFont val="Arial"/>
        <color rgb="FF000000"/>
        <sz val="10.0"/>
      </rPr>
      <t xml:space="preserve"> or 6</t>
    </r>
    <r>
      <rPr>
        <rFont val="Arial"/>
        <color rgb="FF000000"/>
        <sz val="10.0"/>
        <vertAlign val="superscript"/>
      </rPr>
      <t>th</t>
    </r>
    <r>
      <rPr>
        <rFont val="Arial"/>
        <color rgb="FF000000"/>
        <sz val="10.0"/>
      </rPr>
      <t xml:space="preserve"> week before entering the deload phase</t>
    </r>
  </si>
  <si>
    <t>Squat</t>
  </si>
  <si>
    <t>If it turns out you started too light, you're quite bluntly screwed, so better to start too light than too heavy</t>
  </si>
  <si>
    <t>The spreadsheet will automatically calculate how much weight you should lift each workout, just go to sheet 2 (bottom)</t>
  </si>
  <si>
    <t>Test Weight</t>
  </si>
  <si>
    <t>1RM</t>
  </si>
  <si>
    <t>5RM</t>
  </si>
  <si>
    <t>5x5RM</t>
  </si>
  <si>
    <t>New 1RM</t>
  </si>
  <si>
    <t>3RM</t>
  </si>
  <si>
    <t>3x3RM</t>
  </si>
  <si>
    <t>Bench Press</t>
  </si>
  <si>
    <t>Deadlift</t>
  </si>
  <si>
    <t>Overhead Press</t>
  </si>
  <si>
    <t>Barbell Row</t>
  </si>
  <si>
    <t>Weight rounded to</t>
  </si>
  <si>
    <t>(must be in pounds)</t>
  </si>
  <si>
    <r>
      <rPr>
        <rFont val="Arial"/>
        <b/>
        <sz val="10.0"/>
      </rPr>
      <t>STRONGLIFTS BVBA</t>
    </r>
    <r>
      <rPr>
        <rFont val="Arial"/>
        <b val="0"/>
        <sz val="10.0"/>
      </rPr>
      <t xml:space="preserve"> © 2011and beyond. All Rights Reserved.</t>
    </r>
  </si>
  <si>
    <t>Spreadsheet created by StrongLifts Member Greg</t>
  </si>
  <si>
    <t>http://stronglifts.com/</t>
  </si>
  <si>
    <t>Wednesday</t>
  </si>
  <si>
    <t>NO Squats on Wednesday from week 5 to 9</t>
  </si>
  <si>
    <t>Start with Deadlifts instead, then do Overhead Press</t>
  </si>
  <si>
    <t>I recommend you do 3x3 Weighted Pull-ups after Press</t>
  </si>
  <si>
    <t>Friday</t>
  </si>
  <si>
    <r>
      <rPr>
        <rFont val="Arial"/>
        <b/>
        <sz val="10.0"/>
      </rPr>
      <t>STRONGLIFTS BVBA</t>
    </r>
    <r>
      <rPr>
        <rFont val="Arial"/>
        <b val="0"/>
        <sz val="10.0"/>
      </rPr>
      <t xml:space="preserve"> © 2011and beyond. All Rights Reserved.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</si>
</sst>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sz val="10.0"/>
      <name val="Arial"/>
    </font>
    <font>
      <b/>
      <sz val="10.0"/>
      <name val="Arial"/>
    </font>
    <font>
      <b/>
      <sz val="12.0"/>
      <color rgb="FF000000"/>
      <name val="Arial"/>
    </font>
    <font>
      <u/>
      <color rgb="FF0000FF"/>
    </font>
    <font>
      <sz val="10.0"/>
      <color rgb="FFFFFFFF"/>
      <name val="Arial"/>
    </font>
    <font>
      <b/>
      <sz val="10.0"/>
      <color rgb="FFFFFFFF"/>
      <name val="Arial"/>
    </font>
    <font>
      <b/>
      <sz val="10.0"/>
      <color rgb="FF000000"/>
      <name val="Arial"/>
    </font>
    <font/>
    <font>
      <u/>
      <sz val="10.0"/>
      <color rgb="FF0000F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000000"/>
        <bgColor rgb="FF000000"/>
      </patternFill>
    </fill>
    <fill>
      <patternFill patternType="solid">
        <fgColor rgb="FFB3D580"/>
        <bgColor rgb="FFB3D580"/>
      </patternFill>
    </fill>
    <fill>
      <patternFill patternType="solid">
        <fgColor rgb="FFFFFF00"/>
        <bgColor rgb="FFFFFF00"/>
      </patternFill>
    </fill>
    <fill>
      <patternFill patternType="solid">
        <fgColor rgb="FFDDDDDD"/>
        <bgColor rgb="FFDDDDDD"/>
      </patternFill>
    </fill>
  </fills>
  <borders count="56">
    <border/>
    <border>
      <left style="medium">
        <color rgb="FF000000"/>
      </left>
      <right style="hair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hair">
        <color rgb="FF000000"/>
      </right>
      <top style="medium">
        <color rgb="FF000000"/>
      </top>
    </border>
    <border>
      <left style="hair">
        <color rgb="FF000000"/>
      </left>
      <right style="hair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hair">
        <color rgb="FF000000"/>
      </left>
      <right/>
      <top style="medium">
        <color rgb="FF000000"/>
      </top>
      <bottom/>
    </border>
    <border>
      <left style="hair">
        <color rgb="FF000000"/>
      </left>
      <right/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left/>
      <right/>
      <top style="hair">
        <color rgb="FF000000"/>
      </top>
      <bottom/>
    </border>
    <border>
      <left/>
      <right/>
      <top style="medium">
        <color rgb="FF000000"/>
      </top>
      <bottom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/>
    </border>
    <border>
      <left style="hair">
        <color rgb="FF000000"/>
      </left>
    </border>
    <border>
      <left/>
      <right/>
      <top/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/>
      <top/>
      <bottom/>
    </border>
    <border>
      <left/>
      <right style="hair">
        <color rgb="FF000000"/>
      </right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/>
      <right style="medium">
        <color rgb="FF000000"/>
      </right>
      <top/>
      <bottom/>
    </border>
    <border>
      <left style="hair">
        <color rgb="FF000000"/>
      </left>
      <bottom style="hair">
        <color rgb="FF000000"/>
      </bottom>
    </border>
    <border>
      <left/>
      <right/>
      <top/>
      <bottom style="hair">
        <color rgb="FF000000"/>
      </bottom>
    </border>
    <border>
      <left style="hair">
        <color rgb="FF000000"/>
      </left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/>
      <right style="hair">
        <color rgb="FF000000"/>
      </right>
      <top/>
      <bottom style="hair">
        <color rgb="FF000000"/>
      </bottom>
    </border>
    <border>
      <right style="medium">
        <color rgb="FF000000"/>
      </right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top style="hair">
        <color rgb="FF000000"/>
      </top>
    </border>
    <border>
      <right style="medium">
        <color rgb="FF000000"/>
      </right>
      <top style="hair">
        <color rgb="FF000000"/>
      </top>
    </border>
    <border>
      <bottom style="hair">
        <color rgb="FF000000"/>
      </bottom>
    </border>
    <border>
      <right style="medium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/>
      <top style="hair">
        <color rgb="FF000000"/>
      </top>
      <bottom/>
    </border>
    <border>
      <left/>
      <right style="medium">
        <color rgb="FF000000"/>
      </right>
      <top style="hair">
        <color rgb="FF000000"/>
      </top>
      <bottom/>
    </border>
    <border>
      <left style="medium">
        <color rgb="FF000000"/>
      </left>
      <right style="hair">
        <color rgb="FF000000"/>
      </right>
      <bottom style="medium">
        <color rgb="FF000000"/>
      </bottom>
    </border>
    <border>
      <left style="hair">
        <color rgb="FF000000"/>
      </left>
      <right style="hair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hair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hair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vertical="center"/>
    </xf>
    <xf borderId="0" fillId="0" fontId="0" numFmtId="0" xfId="0" applyAlignment="1" applyFont="1">
      <alignment shrinkToFit="0" vertical="center" wrapText="0"/>
    </xf>
    <xf borderId="0" fillId="0" fontId="0" numFmtId="0" xfId="0" applyAlignment="1" applyFont="1">
      <alignment shrinkToFit="0" vertical="bottom" wrapText="1"/>
    </xf>
    <xf borderId="0" fillId="0" fontId="5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1" fillId="2" fontId="7" numFmtId="0" xfId="0" applyAlignment="1" applyBorder="1" applyFill="1" applyFont="1">
      <alignment horizontal="center" shrinkToFit="0" vertical="bottom" wrapText="0"/>
    </xf>
    <xf borderId="2" fillId="2" fontId="7" numFmtId="0" xfId="0" applyAlignment="1" applyBorder="1" applyFill="1" applyFont="1">
      <alignment horizontal="center" shrinkToFit="0" vertical="bottom" wrapText="0"/>
    </xf>
    <xf borderId="3" fillId="2" fontId="7" numFmtId="0" xfId="0" applyAlignment="1" applyBorder="1" applyFill="1" applyFont="1">
      <alignment horizontal="center" shrinkToFit="0" vertical="bottom" wrapText="0"/>
    </xf>
    <xf borderId="4" fillId="2" fontId="7" numFmtId="0" xfId="0" applyAlignment="1" applyBorder="1" applyFill="1" applyFont="1">
      <alignment horizontal="center" shrinkToFit="0" vertical="bottom" wrapText="0"/>
    </xf>
    <xf borderId="5" fillId="2" fontId="7" numFmtId="0" xfId="0" applyAlignment="1" applyBorder="1" applyFill="1" applyFont="1">
      <alignment horizontal="center" shrinkToFit="0" vertical="bottom" wrapText="0"/>
    </xf>
    <xf borderId="2" fillId="3" fontId="7" numFmtId="0" xfId="0" applyAlignment="1" applyBorder="1" applyFill="1" applyFont="1">
      <alignment horizontal="center" shrinkToFit="0" vertical="bottom" wrapText="0"/>
    </xf>
    <xf borderId="6" fillId="2" fontId="7" numFmtId="0" xfId="0" applyAlignment="1" applyBorder="1" applyFill="1" applyFont="1">
      <alignment horizontal="center" shrinkToFit="0" vertical="bottom" wrapText="0"/>
    </xf>
    <xf borderId="7" fillId="2" fontId="7" numFmtId="0" xfId="0" applyAlignment="1" applyBorder="1" applyFill="1" applyFont="1">
      <alignment horizontal="center" shrinkToFit="0" vertical="center" wrapText="0"/>
    </xf>
    <xf borderId="8" fillId="2" fontId="7" numFmtId="0" xfId="0" applyAlignment="1" applyBorder="1" applyFill="1" applyFont="1">
      <alignment horizontal="center" shrinkToFit="0" vertical="center" wrapText="0"/>
    </xf>
    <xf borderId="9" fillId="3" fontId="0" numFmtId="0" xfId="0" applyAlignment="1" applyBorder="1" applyFill="1" applyFont="1">
      <alignment horizontal="center" shrinkToFit="0" vertical="bottom" wrapText="0"/>
    </xf>
    <xf borderId="0" fillId="0" fontId="0" numFmtId="0" xfId="0" applyAlignment="1" applyFont="1">
      <alignment horizontal="left" shrinkToFit="0" vertical="center" wrapText="1"/>
    </xf>
    <xf borderId="10" fillId="4" fontId="0" numFmtId="0" xfId="0" applyAlignment="1" applyBorder="1" applyFill="1" applyFont="1">
      <alignment horizontal="center" shrinkToFit="0" vertical="bottom" wrapText="0"/>
    </xf>
    <xf borderId="11" fillId="3" fontId="6" numFmtId="0" xfId="0" applyAlignment="1" applyBorder="1" applyFill="1" applyFont="1">
      <alignment horizontal="center" shrinkToFit="0" vertical="bottom" wrapText="0"/>
    </xf>
    <xf borderId="12" fillId="3" fontId="6" numFmtId="0" xfId="0" applyAlignment="1" applyBorder="1" applyFill="1" applyFont="1">
      <alignment horizontal="center" shrinkToFit="0" vertical="bottom" wrapText="0"/>
    </xf>
    <xf borderId="13" fillId="3" fontId="6" numFmtId="0" xfId="0" applyAlignment="1" applyBorder="1" applyFill="1" applyFont="1">
      <alignment horizontal="center" shrinkToFit="0" vertical="bottom" wrapText="0"/>
    </xf>
    <xf borderId="14" fillId="0" fontId="7" numFmtId="0" xfId="0" applyAlignment="1" applyBorder="1" applyFont="1">
      <alignment horizontal="left" shrinkToFit="0" vertical="bottom" wrapText="0"/>
    </xf>
    <xf borderId="15" fillId="5" fontId="0" numFmtId="0" xfId="0" applyAlignment="1" applyBorder="1" applyFill="1" applyFont="1">
      <alignment horizontal="center" readingOrder="0" shrinkToFit="0" vertical="bottom" wrapText="0"/>
    </xf>
    <xf borderId="16" fillId="4" fontId="0" numFmtId="0" xfId="0" applyAlignment="1" applyBorder="1" applyFill="1" applyFont="1">
      <alignment horizontal="center" shrinkToFit="0" vertical="bottom" wrapText="0"/>
    </xf>
    <xf borderId="15" fillId="6" fontId="0" numFmtId="0" xfId="0" applyAlignment="1" applyBorder="1" applyFill="1" applyFont="1">
      <alignment horizontal="center" shrinkToFit="0" vertical="bottom" wrapText="0"/>
    </xf>
    <xf borderId="17" fillId="3" fontId="0" numFmtId="0" xfId="0" applyAlignment="1" applyBorder="1" applyFill="1" applyFont="1">
      <alignment horizontal="center" shrinkToFit="0" vertical="bottom" wrapText="0"/>
    </xf>
    <xf borderId="18" fillId="6" fontId="0" numFmtId="0" xfId="0" applyAlignment="1" applyBorder="1" applyFill="1" applyFont="1">
      <alignment horizontal="center" shrinkToFit="0" vertical="bottom" wrapText="0"/>
    </xf>
    <xf borderId="19" fillId="0" fontId="7" numFmtId="0" xfId="0" applyAlignment="1" applyBorder="1" applyFont="1">
      <alignment horizontal="left" shrinkToFit="0" vertical="bottom" wrapText="0"/>
    </xf>
    <xf borderId="20" fillId="5" fontId="0" numFmtId="0" xfId="0" applyAlignment="1" applyBorder="1" applyFill="1" applyFont="1">
      <alignment horizontal="center" readingOrder="0" shrinkToFit="0" vertical="bottom" wrapText="0"/>
    </xf>
    <xf borderId="20" fillId="6" fontId="0" numFmtId="0" xfId="0" applyAlignment="1" applyBorder="1" applyFill="1" applyFont="1">
      <alignment horizontal="center" shrinkToFit="0" vertical="bottom" wrapText="0"/>
    </xf>
    <xf borderId="21" fillId="4" fontId="0" numFmtId="0" xfId="0" applyAlignment="1" applyBorder="1" applyFill="1" applyFont="1">
      <alignment horizontal="center" shrinkToFit="0" vertical="bottom" wrapText="0"/>
    </xf>
    <xf borderId="22" fillId="0" fontId="8" numFmtId="0" xfId="0" applyAlignment="1" applyBorder="1" applyFont="1">
      <alignment vertical="center"/>
    </xf>
    <xf borderId="23" fillId="0" fontId="8" numFmtId="0" xfId="0" applyAlignment="1" applyBorder="1" applyFont="1">
      <alignment vertical="center"/>
    </xf>
    <xf borderId="24" fillId="3" fontId="0" numFmtId="0" xfId="0" applyAlignment="1" applyBorder="1" applyFill="1" applyFont="1">
      <alignment horizontal="center" shrinkToFit="0" vertical="bottom" wrapText="0"/>
    </xf>
    <xf borderId="25" fillId="4" fontId="0" numFmtId="0" xfId="0" applyAlignment="1" applyBorder="1" applyFill="1" applyFont="1">
      <alignment horizontal="center" shrinkToFit="0" vertical="bottom" wrapText="0"/>
    </xf>
    <xf borderId="26" fillId="6" fontId="0" numFmtId="0" xfId="0" applyAlignment="1" applyBorder="1" applyFill="1" applyFont="1">
      <alignment horizontal="center" shrinkToFit="0" vertical="bottom" wrapText="0"/>
    </xf>
    <xf borderId="20" fillId="4" fontId="0" numFmtId="0" xfId="0" applyAlignment="1" applyBorder="1" applyFill="1" applyFont="1">
      <alignment horizontal="center" shrinkToFit="0" vertical="bottom" wrapText="0"/>
    </xf>
    <xf borderId="27" fillId="3" fontId="0" numFmtId="0" xfId="0" applyAlignment="1" applyBorder="1" applyFill="1" applyFont="1">
      <alignment horizontal="center" shrinkToFit="0" vertical="bottom" wrapText="0"/>
    </xf>
    <xf borderId="28" fillId="4" fontId="0" numFmtId="0" xfId="0" applyAlignment="1" applyBorder="1" applyFill="1" applyFont="1">
      <alignment horizontal="center" shrinkToFit="0" vertical="bottom" wrapText="0"/>
    </xf>
    <xf borderId="29" fillId="0" fontId="7" numFmtId="0" xfId="0" applyAlignment="1" applyBorder="1" applyFont="1">
      <alignment horizontal="left" shrinkToFit="0" vertical="bottom" wrapText="0"/>
    </xf>
    <xf borderId="30" fillId="5" fontId="0" numFmtId="0" xfId="0" applyAlignment="1" applyBorder="1" applyFill="1" applyFont="1">
      <alignment horizontal="center" readingOrder="0" shrinkToFit="0" vertical="bottom" wrapText="0"/>
    </xf>
    <xf borderId="31" fillId="4" fontId="0" numFmtId="0" xfId="0" applyAlignment="1" applyBorder="1" applyFill="1" applyFont="1">
      <alignment horizontal="center" shrinkToFit="0" vertical="bottom" wrapText="0"/>
    </xf>
    <xf borderId="30" fillId="6" fontId="0" numFmtId="0" xfId="0" applyAlignment="1" applyBorder="1" applyFill="1" applyFont="1">
      <alignment horizontal="center" shrinkToFit="0" vertical="bottom" wrapText="0"/>
    </xf>
    <xf borderId="30" fillId="4" fontId="0" numFmtId="0" xfId="0" applyAlignment="1" applyBorder="1" applyFill="1" applyFont="1">
      <alignment horizontal="center" shrinkToFit="0" vertical="bottom" wrapText="0"/>
    </xf>
    <xf borderId="32" fillId="4" fontId="0" numFmtId="0" xfId="0" applyAlignment="1" applyBorder="1" applyFill="1" applyFont="1">
      <alignment horizontal="center" shrinkToFit="0" vertical="bottom" wrapText="0"/>
    </xf>
    <xf borderId="33" fillId="6" fontId="0" numFmtId="0" xfId="0" applyAlignment="1" applyBorder="1" applyFill="1" applyFont="1">
      <alignment horizontal="center" shrinkToFit="0" vertical="bottom" wrapText="0"/>
    </xf>
    <xf borderId="0" fillId="0" fontId="0" numFmtId="0" xfId="0" applyAlignment="1" applyFont="1">
      <alignment horizontal="center" shrinkToFit="0" vertical="bottom" wrapText="0"/>
    </xf>
    <xf borderId="11" fillId="6" fontId="0" numFmtId="0" xfId="0" applyAlignment="1" applyBorder="1" applyFill="1" applyFont="1">
      <alignment horizontal="left" shrinkToFit="0" vertical="bottom" wrapText="0"/>
    </xf>
    <xf borderId="13" fillId="6" fontId="0" numFmtId="0" xfId="0" applyAlignment="1" applyBorder="1" applyFill="1" applyFont="1">
      <alignment horizontal="center" readingOrder="0" shrinkToFit="0" vertical="bottom" wrapText="0"/>
    </xf>
    <xf borderId="34" fillId="0" fontId="0" numFmtId="0" xfId="0" applyAlignment="1" applyBorder="1" applyFont="1">
      <alignment horizontal="center" shrinkToFit="0" vertical="bottom" wrapText="0"/>
    </xf>
    <xf borderId="0" fillId="0" fontId="0" numFmtId="0" xfId="0" applyAlignment="1" applyFont="1">
      <alignment horizontal="left" shrinkToFit="0" vertical="bottom" wrapText="0"/>
    </xf>
    <xf borderId="35" fillId="0" fontId="8" numFmtId="0" xfId="0" applyAlignment="1" applyBorder="1" applyFont="1">
      <alignment vertical="center"/>
    </xf>
    <xf borderId="0" fillId="0" fontId="2" numFmtId="0" xfId="0" applyAlignment="1" applyFont="1">
      <alignment shrinkToFit="0" vertical="center" wrapText="0"/>
    </xf>
    <xf borderId="36" fillId="2" fontId="7" numFmtId="0" xfId="0" applyAlignment="1" applyBorder="1" applyFill="1" applyFont="1">
      <alignment horizontal="center" shrinkToFit="0" vertical="center" wrapText="0"/>
    </xf>
    <xf borderId="14" fillId="0" fontId="0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shrinkToFit="0" vertical="center" wrapText="0"/>
    </xf>
    <xf borderId="37" fillId="0" fontId="0" numFmtId="0" xfId="0" applyAlignment="1" applyBorder="1" applyFont="1">
      <alignment horizontal="center" shrinkToFit="0" vertical="bottom" wrapText="0"/>
    </xf>
    <xf borderId="38" fillId="0" fontId="0" numFmtId="0" xfId="0" applyAlignment="1" applyBorder="1" applyFont="1">
      <alignment horizontal="center" shrinkToFit="0" vertical="bottom" wrapText="0"/>
    </xf>
    <xf borderId="19" fillId="0" fontId="0" numFmtId="0" xfId="0" applyAlignment="1" applyBorder="1" applyFont="1">
      <alignment horizontal="center" shrinkToFit="0" vertical="bottom" wrapText="0"/>
    </xf>
    <xf borderId="29" fillId="0" fontId="0" numFmtId="0" xfId="0" applyAlignment="1" applyBorder="1" applyFont="1">
      <alignment horizontal="center" shrinkToFit="0" vertical="bottom" wrapText="0"/>
    </xf>
    <xf borderId="39" fillId="0" fontId="0" numFmtId="0" xfId="0" applyAlignment="1" applyBorder="1" applyFont="1">
      <alignment horizontal="center" shrinkToFit="0" vertical="bottom" wrapText="0"/>
    </xf>
    <xf borderId="40" fillId="0" fontId="0" numFmtId="0" xfId="0" applyAlignment="1" applyBorder="1" applyFont="1">
      <alignment horizontal="center" shrinkToFit="0" vertical="bottom" wrapText="0"/>
    </xf>
    <xf borderId="41" fillId="3" fontId="0" numFmtId="0" xfId="0" applyAlignment="1" applyBorder="1" applyFill="1" applyFont="1">
      <alignment horizontal="center" shrinkToFit="0" vertical="bottom" wrapText="0"/>
    </xf>
    <xf borderId="42" fillId="4" fontId="0" numFmtId="0" xfId="0" applyAlignment="1" applyBorder="1" applyFill="1" applyFont="1">
      <alignment horizontal="center" shrinkToFit="0" vertical="bottom" wrapText="0"/>
    </xf>
    <xf borderId="15" fillId="4" fontId="0" numFmtId="0" xfId="0" applyAlignment="1" applyBorder="1" applyFill="1" applyFont="1">
      <alignment horizontal="center" shrinkToFit="0" vertical="bottom" wrapText="0"/>
    </xf>
    <xf borderId="43" fillId="4" fontId="0" numFmtId="0" xfId="0" applyAlignment="1" applyBorder="1" applyFill="1" applyFont="1">
      <alignment horizontal="center" shrinkToFit="0" vertical="bottom" wrapText="0"/>
    </xf>
    <xf borderId="44" fillId="0" fontId="8" numFmtId="0" xfId="0" applyAlignment="1" applyBorder="1" applyFont="1">
      <alignment vertical="center"/>
    </xf>
    <xf borderId="45" fillId="0" fontId="8" numFmtId="0" xfId="0" applyAlignment="1" applyBorder="1" applyFont="1">
      <alignment vertical="center"/>
    </xf>
    <xf borderId="46" fillId="3" fontId="0" numFmtId="0" xfId="0" applyAlignment="1" applyBorder="1" applyFill="1" applyFont="1">
      <alignment horizontal="center" shrinkToFit="0" vertical="bottom" wrapText="0"/>
    </xf>
    <xf borderId="47" fillId="4" fontId="0" numFmtId="0" xfId="0" applyAlignment="1" applyBorder="1" applyFill="1" applyFont="1">
      <alignment horizontal="center" shrinkToFit="0" vertical="bottom" wrapText="0"/>
    </xf>
    <xf borderId="48" fillId="4" fontId="0" numFmtId="0" xfId="0" applyAlignment="1" applyBorder="1" applyFill="1" applyFont="1">
      <alignment horizontal="center" shrinkToFit="0" vertical="bottom" wrapText="0"/>
    </xf>
    <xf borderId="49" fillId="3" fontId="0" numFmtId="0" xfId="0" applyAlignment="1" applyBorder="1" applyFill="1" applyFont="1">
      <alignment horizontal="center" shrinkToFit="0" vertical="bottom" wrapText="0"/>
    </xf>
    <xf borderId="50" fillId="0" fontId="0" numFmtId="0" xfId="0" applyAlignment="1" applyBorder="1" applyFont="1">
      <alignment horizontal="center" shrinkToFit="0" vertical="bottom" wrapText="0"/>
    </xf>
    <xf borderId="51" fillId="0" fontId="0" numFmtId="0" xfId="0" applyAlignment="1" applyBorder="1" applyFont="1">
      <alignment horizontal="center" shrinkToFit="0" vertical="bottom" wrapText="0"/>
    </xf>
    <xf borderId="52" fillId="0" fontId="0" numFmtId="0" xfId="0" applyAlignment="1" applyBorder="1" applyFont="1">
      <alignment horizontal="center" shrinkToFit="0" vertical="bottom" wrapText="0"/>
    </xf>
    <xf borderId="53" fillId="0" fontId="0" numFmtId="0" xfId="0" applyAlignment="1" applyBorder="1" applyFont="1">
      <alignment horizontal="center" shrinkToFit="0" vertical="bottom" wrapText="0"/>
    </xf>
    <xf borderId="54" fillId="0" fontId="0" numFmtId="0" xfId="0" applyAlignment="1" applyBorder="1" applyFont="1">
      <alignment horizontal="center" shrinkToFit="0" vertical="bottom" wrapText="0"/>
    </xf>
    <xf borderId="34" fillId="0" fontId="8" numFmtId="0" xfId="0" applyAlignment="1" applyBorder="1" applyFont="1">
      <alignment vertical="center"/>
    </xf>
    <xf borderId="55" fillId="0" fontId="0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419100</xdr:colOff>
      <xdr:row>0</xdr:row>
      <xdr:rowOff>0</xdr:rowOff>
    </xdr:from>
    <xdr:ext cx="3952875" cy="647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0</xdr:row>
      <xdr:rowOff>0</xdr:rowOff>
    </xdr:from>
    <xdr:ext cx="3886200" cy="647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tronglifts.com/stronglifts-advanced/" TargetMode="External"/><Relationship Id="rId2" Type="http://schemas.openxmlformats.org/officeDocument/2006/relationships/hyperlink" Target="http://stronglifts.com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tronglifts.com/stronglifts-advanced/" TargetMode="External"/><Relationship Id="rId2" Type="http://schemas.openxmlformats.org/officeDocument/2006/relationships/hyperlink" Target="http://stronglifts.com/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14.25"/>
    <col customWidth="1" min="3" max="3" width="12.13"/>
    <col customWidth="1" min="4" max="4" width="9.25"/>
    <col customWidth="1" min="5" max="5" width="7.63"/>
    <col customWidth="1" min="6" max="6" width="7.5"/>
    <col customWidth="1" min="7" max="7" width="6.88"/>
    <col customWidth="1" min="8" max="8" width="10.5"/>
    <col customWidth="1" min="9" max="9" width="9.13"/>
    <col customWidth="1" min="10" max="10" width="9.0"/>
    <col customWidth="1" min="11" max="26" width="13.1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>
      <c r="B7" s="5" t="s">
        <v>0</v>
      </c>
    </row>
    <row r="8" ht="12.75" customHeight="1">
      <c r="B8" s="6" t="s">
        <v>1</v>
      </c>
    </row>
    <row r="9" ht="12.75" customHeight="1"/>
    <row r="10" ht="12.75" customHeight="1"/>
    <row r="11" ht="12.75" customHeight="1">
      <c r="B11" s="5" t="s">
        <v>2</v>
      </c>
    </row>
    <row r="12" ht="12.75" customHeight="1">
      <c r="B12" t="s">
        <v>3</v>
      </c>
    </row>
    <row r="13" ht="12.75" customHeight="1">
      <c r="B13" s="7" t="s">
        <v>4</v>
      </c>
    </row>
    <row r="14" ht="12.75" customHeight="1">
      <c r="B14" t="s">
        <v>5</v>
      </c>
    </row>
    <row r="15" ht="12.75" customHeight="1">
      <c r="B15" t="s">
        <v>19</v>
      </c>
    </row>
    <row r="16" ht="12.75" customHeight="1">
      <c r="B16" t="s">
        <v>21</v>
      </c>
    </row>
    <row r="17" ht="12.75" customHeight="1">
      <c r="B17" t="s">
        <v>22</v>
      </c>
    </row>
    <row r="18" ht="12.75" customHeight="1">
      <c r="B18" s="22"/>
    </row>
    <row r="19" ht="12.75" customHeight="1">
      <c r="B19" s="22"/>
    </row>
    <row r="20" ht="12.75" customHeight="1">
      <c r="B20" s="24" t="s">
        <v>7</v>
      </c>
      <c r="C20" s="25" t="s">
        <v>23</v>
      </c>
      <c r="D20" s="25" t="s">
        <v>8</v>
      </c>
      <c r="E20" s="25" t="s">
        <v>24</v>
      </c>
      <c r="F20" s="25" t="s">
        <v>25</v>
      </c>
      <c r="G20" s="25" t="s">
        <v>26</v>
      </c>
      <c r="H20" s="25" t="s">
        <v>27</v>
      </c>
      <c r="I20" s="25" t="s">
        <v>28</v>
      </c>
      <c r="J20" s="26" t="s">
        <v>29</v>
      </c>
    </row>
    <row r="21" ht="12.75" customHeight="1">
      <c r="B21" s="27" t="s">
        <v>20</v>
      </c>
      <c r="C21" s="28">
        <v>180.0</v>
      </c>
      <c r="D21" s="28">
        <v>1.0</v>
      </c>
      <c r="E21" s="30">
        <f t="shared" ref="E21:E25" si="1">ROUND((((C21)/(1.0278-(0.0278*D21)))/$C$27),0)*$C$27</f>
        <v>180</v>
      </c>
      <c r="F21" s="30">
        <f t="shared" ref="F21:F25" si="2">ROUND(((E21*(1.0278-(0.0278*5)))/$C$27),0)*$C$27</f>
        <v>160</v>
      </c>
      <c r="G21" s="30">
        <f t="shared" ref="G21:G25" si="3">ROUND(((F21*0.925)/$C$27),0)*$C$27</f>
        <v>147.5</v>
      </c>
      <c r="H21" s="30">
        <f>ROUND(((('2. StrongLifts 5x5 Advanced'!I44)/(1.0278-(0.0278*5)))/$C$27),0)*$C$27</f>
        <v>187.5</v>
      </c>
      <c r="I21" s="30">
        <f t="shared" ref="I21:I25" si="4">ROUND(((H21*(1.0278-(0.0278*3)))/$C$27),0)*$C$27</f>
        <v>177.5</v>
      </c>
      <c r="J21" s="32">
        <f t="shared" ref="J21:J25" si="5">ROUND(((I21*0.95)/$C$27),0)*$C$27</f>
        <v>167.5</v>
      </c>
    </row>
    <row r="22" ht="12.75" customHeight="1">
      <c r="B22" s="33" t="s">
        <v>30</v>
      </c>
      <c r="C22" s="34">
        <v>100.0</v>
      </c>
      <c r="D22" s="34">
        <v>1.0</v>
      </c>
      <c r="E22" s="35">
        <f t="shared" si="1"/>
        <v>100</v>
      </c>
      <c r="F22" s="35">
        <f t="shared" si="2"/>
        <v>90</v>
      </c>
      <c r="G22" s="35">
        <f t="shared" si="3"/>
        <v>82.5</v>
      </c>
      <c r="H22" s="35">
        <f>ROUND(((('2. StrongLifts 5x5 Advanced'!I21)/(1.0278-(0.0278*5)))/$C$27),0)*$C$27</f>
        <v>107.5</v>
      </c>
      <c r="I22" s="35">
        <f t="shared" si="4"/>
        <v>102.5</v>
      </c>
      <c r="J22" s="41">
        <f t="shared" si="5"/>
        <v>97.5</v>
      </c>
    </row>
    <row r="23" ht="12.75" customHeight="1">
      <c r="B23" s="33" t="s">
        <v>31</v>
      </c>
      <c r="C23" s="34">
        <v>200.0</v>
      </c>
      <c r="D23" s="34">
        <v>1.0</v>
      </c>
      <c r="E23" s="35">
        <f t="shared" si="1"/>
        <v>200</v>
      </c>
      <c r="F23" s="35">
        <f t="shared" si="2"/>
        <v>177.5</v>
      </c>
      <c r="G23" s="35">
        <f t="shared" si="3"/>
        <v>165</v>
      </c>
      <c r="H23" s="35">
        <f>ROUND(((('2. StrongLifts 5x5 Advanced'!I39*1.075)/(1.0278-(0.0278*5)))/$C$27),0)*$C$27</f>
        <v>207.5</v>
      </c>
      <c r="I23" s="35">
        <f t="shared" si="4"/>
        <v>195</v>
      </c>
      <c r="J23" s="41">
        <f t="shared" si="5"/>
        <v>185</v>
      </c>
    </row>
    <row r="24" ht="12.75" customHeight="1">
      <c r="B24" s="33" t="s">
        <v>32</v>
      </c>
      <c r="C24" s="34">
        <v>70.0</v>
      </c>
      <c r="D24" s="34">
        <v>1.0</v>
      </c>
      <c r="E24" s="35">
        <f t="shared" si="1"/>
        <v>70</v>
      </c>
      <c r="F24" s="35">
        <f t="shared" si="2"/>
        <v>62.5</v>
      </c>
      <c r="G24" s="35">
        <f t="shared" si="3"/>
        <v>57.5</v>
      </c>
      <c r="H24" s="35">
        <f>ROUND(((('2. StrongLifts 5x5 Advanced'!I36*1.075)/(1.0278-(0.0278*5)))/$C$27),0)*$C$27</f>
        <v>72.5</v>
      </c>
      <c r="I24" s="35">
        <f t="shared" si="4"/>
        <v>67.5</v>
      </c>
      <c r="J24" s="41">
        <f t="shared" si="5"/>
        <v>65</v>
      </c>
    </row>
    <row r="25" ht="12.75" customHeight="1">
      <c r="B25" s="45" t="s">
        <v>33</v>
      </c>
      <c r="C25" s="46">
        <v>90.0</v>
      </c>
      <c r="D25" s="46">
        <v>1.0</v>
      </c>
      <c r="E25" s="48">
        <f t="shared" si="1"/>
        <v>90</v>
      </c>
      <c r="F25" s="48">
        <f t="shared" si="2"/>
        <v>80</v>
      </c>
      <c r="G25" s="48">
        <f t="shared" si="3"/>
        <v>75</v>
      </c>
      <c r="H25" s="48">
        <f>ROUND(((('2. StrongLifts 5x5 Advanced'!I26)/(1.0278-(0.0278*5)))/$C$27),0)*$C$27</f>
        <v>95</v>
      </c>
      <c r="I25" s="48">
        <f t="shared" si="4"/>
        <v>90</v>
      </c>
      <c r="J25" s="51">
        <f t="shared" si="5"/>
        <v>85</v>
      </c>
    </row>
    <row r="26" ht="12.75" customHeight="1"/>
    <row r="27" ht="12.75" customHeight="1">
      <c r="B27" s="53" t="s">
        <v>34</v>
      </c>
      <c r="C27" s="54">
        <v>2.5</v>
      </c>
      <c r="D27" s="56" t="s">
        <v>35</v>
      </c>
      <c r="E27" s="52"/>
      <c r="F27" s="56"/>
      <c r="G27" s="52"/>
      <c r="H27" s="52"/>
      <c r="I27" s="52"/>
      <c r="J27" s="56"/>
    </row>
    <row r="28" ht="12.75" customHeight="1"/>
    <row r="29" ht="12.75" customHeight="1"/>
    <row r="30" ht="12.75" customHeight="1"/>
    <row r="31" ht="12.75" customHeight="1">
      <c r="B31" s="58" t="s">
        <v>36</v>
      </c>
    </row>
    <row r="32" ht="12.75" customHeight="1">
      <c r="B32" t="s">
        <v>37</v>
      </c>
    </row>
    <row r="33" ht="12.75" customHeight="1"/>
    <row r="34" ht="12.75" customHeight="1">
      <c r="B34" s="61" t="s">
        <v>38</v>
      </c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:id="rId1" ref="B8"/>
    <hyperlink r:id="rId2" ref="B34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88"/>
    <col customWidth="1" min="2" max="3" width="15.5"/>
    <col customWidth="1" min="4" max="4" width="0.25"/>
    <col customWidth="1" min="5" max="9" width="5.75"/>
    <col customWidth="1" min="10" max="10" width="1.25"/>
    <col customWidth="1" min="11" max="11" width="5.75"/>
    <col customWidth="1" min="12" max="12" width="11.38"/>
    <col customWidth="1" min="13" max="13" width="1.25"/>
    <col customWidth="1" min="14" max="18" width="5.75"/>
    <col customWidth="1" min="19" max="26" width="7.0"/>
  </cols>
  <sheetData>
    <row r="1" ht="12.75" customHeight="1">
      <c r="A1" s="1"/>
      <c r="B1" s="2"/>
      <c r="C1" s="3"/>
      <c r="D1" s="4"/>
      <c r="E1" s="4"/>
      <c r="F1" s="4"/>
      <c r="G1" s="4"/>
      <c r="H1" s="4"/>
      <c r="I1" s="4"/>
      <c r="J1" s="4"/>
      <c r="L1" s="4"/>
      <c r="M1" s="4"/>
      <c r="N1" s="4"/>
      <c r="O1" s="4"/>
      <c r="P1" s="4"/>
      <c r="Q1" s="4"/>
      <c r="R1" s="4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2"/>
      <c r="C2" s="3"/>
      <c r="D2" s="4"/>
      <c r="E2" s="4"/>
      <c r="F2" s="4"/>
      <c r="G2" s="4"/>
      <c r="H2" s="4"/>
      <c r="I2" s="4"/>
      <c r="J2" s="4"/>
      <c r="L2" s="4"/>
      <c r="M2" s="4"/>
      <c r="N2" s="4"/>
      <c r="O2" s="4"/>
      <c r="P2" s="4"/>
      <c r="Q2" s="4"/>
      <c r="R2" s="4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2"/>
      <c r="C3" s="3"/>
      <c r="D3" s="4"/>
      <c r="E3" s="4"/>
      <c r="F3" s="4"/>
      <c r="G3" s="4"/>
      <c r="H3" s="4"/>
      <c r="I3" s="4"/>
      <c r="J3" s="4"/>
      <c r="L3" s="4"/>
      <c r="M3" s="4"/>
      <c r="N3" s="4"/>
      <c r="O3" s="4"/>
      <c r="P3" s="4"/>
      <c r="Q3" s="4"/>
      <c r="R3" s="4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2"/>
      <c r="C4" s="3"/>
      <c r="D4" s="4"/>
      <c r="E4" s="4"/>
      <c r="F4" s="4"/>
      <c r="G4" s="4"/>
      <c r="H4" s="4"/>
      <c r="I4" s="4"/>
      <c r="J4" s="4"/>
      <c r="L4" s="4"/>
      <c r="M4" s="4"/>
      <c r="N4" s="4"/>
      <c r="O4" s="4"/>
      <c r="P4" s="4"/>
      <c r="Q4" s="4"/>
      <c r="R4" s="4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2"/>
      <c r="C5" s="3"/>
      <c r="D5" s="4"/>
      <c r="E5" s="4"/>
      <c r="F5" s="4"/>
      <c r="G5" s="4"/>
      <c r="H5" s="4"/>
      <c r="I5" s="4"/>
      <c r="J5" s="4"/>
      <c r="L5" s="4"/>
      <c r="M5" s="4"/>
      <c r="N5" s="4"/>
      <c r="O5" s="4"/>
      <c r="P5" s="4"/>
      <c r="Q5" s="4"/>
      <c r="R5" s="4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2"/>
      <c r="C6" s="3"/>
      <c r="D6" s="4"/>
      <c r="E6" s="4"/>
      <c r="F6" s="4"/>
      <c r="G6" s="4"/>
      <c r="H6" s="4"/>
      <c r="I6" s="4"/>
      <c r="J6" s="4"/>
      <c r="L6" s="4"/>
      <c r="M6" s="4"/>
      <c r="N6" s="4"/>
      <c r="O6" s="4"/>
      <c r="P6" s="4"/>
      <c r="Q6" s="4"/>
      <c r="R6" s="4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5" t="s">
        <v>0</v>
      </c>
      <c r="C7" s="3"/>
      <c r="D7" s="4"/>
      <c r="E7" s="4"/>
      <c r="F7" s="4"/>
      <c r="G7" s="4"/>
      <c r="H7" s="4"/>
      <c r="I7" s="4"/>
      <c r="J7" s="4"/>
      <c r="L7" s="4"/>
      <c r="M7" s="4"/>
      <c r="N7" s="4"/>
      <c r="O7" s="4"/>
      <c r="P7" s="4"/>
      <c r="Q7" s="4"/>
      <c r="R7" s="4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6" t="s">
        <v>1</v>
      </c>
      <c r="C8" s="3"/>
      <c r="D8" s="4"/>
      <c r="E8" s="4"/>
      <c r="F8" s="4"/>
      <c r="G8" s="4"/>
      <c r="H8" s="4"/>
      <c r="I8" s="4"/>
      <c r="J8" s="4"/>
      <c r="L8" s="4"/>
      <c r="M8" s="4"/>
      <c r="N8" s="4"/>
      <c r="O8" s="4"/>
      <c r="P8" s="4"/>
      <c r="Q8" s="4"/>
      <c r="R8" s="4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"/>
      <c r="T9" s="1"/>
      <c r="U9" s="1"/>
      <c r="V9" s="1"/>
      <c r="W9" s="1"/>
      <c r="X9" s="1"/>
      <c r="Y9" s="1"/>
      <c r="Z9" s="1"/>
    </row>
    <row r="10" ht="12.75" customHeight="1">
      <c r="A10" s="7"/>
      <c r="B10" s="7"/>
      <c r="C10" s="8"/>
      <c r="D10" s="9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7"/>
      <c r="T10" s="7"/>
      <c r="U10" s="7"/>
      <c r="V10" s="7"/>
      <c r="W10" s="7"/>
      <c r="X10" s="7"/>
      <c r="Y10" s="7"/>
      <c r="Z10" s="7"/>
    </row>
    <row r="11" ht="12.75" customHeight="1">
      <c r="B11" s="12" t="s">
        <v>6</v>
      </c>
      <c r="C11" s="13" t="s">
        <v>7</v>
      </c>
      <c r="D11" s="14"/>
      <c r="E11" s="14" t="s">
        <v>8</v>
      </c>
      <c r="F11" s="15" t="s">
        <v>9</v>
      </c>
      <c r="G11" s="16" t="s">
        <v>10</v>
      </c>
      <c r="H11" s="16" t="s">
        <v>11</v>
      </c>
      <c r="I11" s="16" t="s">
        <v>12</v>
      </c>
      <c r="J11" s="17"/>
      <c r="K11" s="15" t="s">
        <v>8</v>
      </c>
      <c r="L11" s="16" t="s">
        <v>13</v>
      </c>
      <c r="M11" s="17"/>
      <c r="N11" s="15" t="s">
        <v>8</v>
      </c>
      <c r="O11" s="16" t="s">
        <v>14</v>
      </c>
      <c r="P11" s="16" t="s">
        <v>15</v>
      </c>
      <c r="Q11" s="16" t="s">
        <v>16</v>
      </c>
      <c r="R11" s="18" t="s">
        <v>17</v>
      </c>
    </row>
    <row r="12" ht="12.75" customHeight="1">
      <c r="B12" s="19" t="s">
        <v>18</v>
      </c>
      <c r="C12" s="20" t="s">
        <v>20</v>
      </c>
      <c r="D12" s="21"/>
      <c r="E12" s="23">
        <v>5.0</v>
      </c>
      <c r="F12" s="29">
        <f>ROUND(((H12*0.8)/'1. Start Here'!$C$27),0)*'1. Start Here'!$C$27</f>
        <v>117.5</v>
      </c>
      <c r="G12" s="29">
        <f>ROUND(((F12+((H12-F12)/2))/'1. Start Here'!$C$27),0)*'1. Start Here'!$C$27</f>
        <v>132.5</v>
      </c>
      <c r="H12" s="29">
        <f>'1. Start Here'!G21</f>
        <v>147.5</v>
      </c>
      <c r="I12" s="29">
        <f>ROUND(((H12*1.05)/'1. Start Here'!$C$27),0)*'1. Start Here'!$C$27</f>
        <v>155</v>
      </c>
      <c r="J12" s="31"/>
      <c r="K12" s="23">
        <v>3.0</v>
      </c>
      <c r="L12" s="29">
        <f>I12</f>
        <v>155</v>
      </c>
      <c r="M12" s="31"/>
      <c r="N12" s="29">
        <v>3.0</v>
      </c>
      <c r="O12" s="29">
        <f>ROUND(((L12+((Q12-L12)/3))/'1. Start Here'!$C$27),0)*'1. Start Here'!$C$27</f>
        <v>160</v>
      </c>
      <c r="P12" s="29">
        <f>ROUND(((L12+(((Q12-L12)/3)*2))/'1. Start Here'!$C$27),0)*'1. Start Here'!$C$27</f>
        <v>162.5</v>
      </c>
      <c r="Q12" s="29">
        <f>'1. Start Here'!J21</f>
        <v>167.5</v>
      </c>
      <c r="R12" s="36">
        <f>ROUND(((Q12*1.025)/'1. Start Here'!$C$27),0)*'1. Start Here'!$C$27</f>
        <v>172.5</v>
      </c>
    </row>
    <row r="13" ht="12.75" customHeight="1">
      <c r="B13" s="37"/>
      <c r="C13" s="38"/>
      <c r="D13" s="39"/>
      <c r="E13" s="40">
        <v>5.0</v>
      </c>
      <c r="F13" s="42">
        <f t="shared" ref="F13:I13" si="1">F12</f>
        <v>117.5</v>
      </c>
      <c r="G13" s="42">
        <f t="shared" si="1"/>
        <v>132.5</v>
      </c>
      <c r="H13" s="42">
        <f t="shared" si="1"/>
        <v>147.5</v>
      </c>
      <c r="I13" s="42">
        <f t="shared" si="1"/>
        <v>155</v>
      </c>
      <c r="J13" s="43"/>
      <c r="K13" s="40">
        <v>3.0</v>
      </c>
      <c r="L13" s="42">
        <f>L12</f>
        <v>155</v>
      </c>
      <c r="M13" s="43"/>
      <c r="N13" s="42">
        <v>3.0</v>
      </c>
      <c r="O13" s="42">
        <f t="shared" ref="O13:R13" si="2">O12</f>
        <v>160</v>
      </c>
      <c r="P13" s="42">
        <f t="shared" si="2"/>
        <v>162.5</v>
      </c>
      <c r="Q13" s="42">
        <f t="shared" si="2"/>
        <v>167.5</v>
      </c>
      <c r="R13" s="44">
        <f t="shared" si="2"/>
        <v>172.5</v>
      </c>
    </row>
    <row r="14" ht="12.75" customHeight="1">
      <c r="B14" s="37"/>
      <c r="C14" s="38"/>
      <c r="D14" s="39"/>
      <c r="E14" s="40">
        <v>5.0</v>
      </c>
      <c r="F14" s="42">
        <f t="shared" ref="F14:I14" si="3">F12</f>
        <v>117.5</v>
      </c>
      <c r="G14" s="42">
        <f t="shared" si="3"/>
        <v>132.5</v>
      </c>
      <c r="H14" s="42">
        <f t="shared" si="3"/>
        <v>147.5</v>
      </c>
      <c r="I14" s="42">
        <f t="shared" si="3"/>
        <v>155</v>
      </c>
      <c r="J14" s="43"/>
      <c r="K14" s="47">
        <v>3.0</v>
      </c>
      <c r="L14" s="49">
        <f>L12</f>
        <v>155</v>
      </c>
      <c r="M14" s="43"/>
      <c r="N14" s="49">
        <v>3.0</v>
      </c>
      <c r="O14" s="49">
        <f t="shared" ref="O14:R14" si="4">O12</f>
        <v>160</v>
      </c>
      <c r="P14" s="49">
        <f t="shared" si="4"/>
        <v>162.5</v>
      </c>
      <c r="Q14" s="49">
        <f t="shared" si="4"/>
        <v>167.5</v>
      </c>
      <c r="R14" s="50">
        <f t="shared" si="4"/>
        <v>172.5</v>
      </c>
    </row>
    <row r="15" ht="12.75" customHeight="1">
      <c r="B15" s="37"/>
      <c r="C15" s="38"/>
      <c r="D15" s="39"/>
      <c r="E15" s="40">
        <v>5.0</v>
      </c>
      <c r="F15" s="42">
        <f t="shared" ref="F15:I15" si="5">F12</f>
        <v>117.5</v>
      </c>
      <c r="G15" s="42">
        <f t="shared" si="5"/>
        <v>132.5</v>
      </c>
      <c r="H15" s="42">
        <f t="shared" si="5"/>
        <v>147.5</v>
      </c>
      <c r="I15" s="42">
        <f t="shared" si="5"/>
        <v>155</v>
      </c>
      <c r="J15" s="43"/>
      <c r="K15" s="52"/>
      <c r="L15" s="52"/>
      <c r="M15" s="52"/>
      <c r="N15" s="52"/>
      <c r="O15" s="52"/>
      <c r="P15" s="52"/>
      <c r="Q15" s="52"/>
      <c r="R15" s="55"/>
    </row>
    <row r="16" ht="12.75" customHeight="1">
      <c r="B16" s="37"/>
      <c r="C16" s="57"/>
      <c r="D16" s="39"/>
      <c r="E16" s="47">
        <v>5.0</v>
      </c>
      <c r="F16" s="49">
        <f t="shared" ref="F16:I16" si="6">F12</f>
        <v>117.5</v>
      </c>
      <c r="G16" s="49">
        <f t="shared" si="6"/>
        <v>132.5</v>
      </c>
      <c r="H16" s="49">
        <f t="shared" si="6"/>
        <v>147.5</v>
      </c>
      <c r="I16" s="49">
        <f t="shared" si="6"/>
        <v>155</v>
      </c>
      <c r="J16" s="43"/>
      <c r="K16" s="52"/>
      <c r="L16" s="52"/>
      <c r="M16" s="52"/>
      <c r="N16" s="52"/>
      <c r="O16" s="52"/>
      <c r="P16" s="52"/>
      <c r="Q16" s="52"/>
      <c r="R16" s="55"/>
    </row>
    <row r="17" ht="12.75" customHeight="1">
      <c r="B17" s="37"/>
      <c r="C17" s="59" t="s">
        <v>30</v>
      </c>
      <c r="D17" s="39"/>
      <c r="E17" s="60">
        <v>5.0</v>
      </c>
      <c r="F17" s="62">
        <f>ROUND(((F21*0.76)/'1. Start Here'!$C$27),0)*'1. Start Here'!$C$27</f>
        <v>55</v>
      </c>
      <c r="G17" s="62">
        <f>ROUND(((G21*0.76)/'1. Start Here'!$C$27),0)*'1. Start Here'!$C$27</f>
        <v>62.5</v>
      </c>
      <c r="H17" s="62">
        <f>ROUND(((H21*0.76)/'1. Start Here'!$C$27),0)*'1. Start Here'!$C$27</f>
        <v>67.5</v>
      </c>
      <c r="I17" s="62">
        <f>ROUND(((I21*0.76)/'1. Start Here'!$C$27),0)*'1. Start Here'!$C$27</f>
        <v>72.5</v>
      </c>
      <c r="J17" s="43"/>
      <c r="K17" s="60">
        <v>3.0</v>
      </c>
      <c r="L17" s="62">
        <f>ROUND(((L19*0.8)/'1. Start Here'!$C$27),0)*'1. Start Here'!$C$27</f>
        <v>75</v>
      </c>
      <c r="M17" s="43"/>
      <c r="N17" s="62">
        <v>3.0</v>
      </c>
      <c r="O17" s="62">
        <f>ROUND(((O19*0.8)/'1. Start Here'!$C$27),0)*'1. Start Here'!$C$27</f>
        <v>77.5</v>
      </c>
      <c r="P17" s="62">
        <f>ROUND(((P19*0.8)/'1. Start Here'!$C$27),0)*'1. Start Here'!$C$27</f>
        <v>80</v>
      </c>
      <c r="Q17" s="62">
        <f>ROUND(((Q19*0.8)/'1. Start Here'!$C$27),0)*'1. Start Here'!$C$27</f>
        <v>82.5</v>
      </c>
      <c r="R17" s="63">
        <f>ROUND(((R19*0.8)/'1. Start Here'!$C$27),0)*'1. Start Here'!$C$27</f>
        <v>85</v>
      </c>
    </row>
    <row r="18" ht="12.75" customHeight="1">
      <c r="B18" s="37"/>
      <c r="C18" s="38"/>
      <c r="D18" s="39"/>
      <c r="E18" s="64">
        <v>5.0</v>
      </c>
      <c r="F18" s="52">
        <f>ROUND(((F21*0.82)/'1. Start Here'!$C$27),0)*'1. Start Here'!$C$27</f>
        <v>60</v>
      </c>
      <c r="G18" s="52">
        <f>ROUND(((G21*0.82)/'1. Start Here'!$C$27),0)*'1. Start Here'!$C$27</f>
        <v>67.5</v>
      </c>
      <c r="H18" s="52">
        <f>ROUND(((H21*0.82)/'1. Start Here'!$C$27),0)*'1. Start Here'!$C$27</f>
        <v>75</v>
      </c>
      <c r="I18" s="52">
        <f>ROUND(((I21*0.82)/'1. Start Here'!$C$27),0)*'1. Start Here'!$C$27</f>
        <v>77.5</v>
      </c>
      <c r="J18" s="43"/>
      <c r="K18" s="64">
        <v>3.0</v>
      </c>
      <c r="L18" s="52">
        <f>ROUND(((L19*0.9)/'1. Start Here'!$C$27),0)*'1. Start Here'!$C$27</f>
        <v>85</v>
      </c>
      <c r="M18" s="43"/>
      <c r="N18" s="52">
        <v>3.0</v>
      </c>
      <c r="O18" s="52">
        <f>ROUND(((O19*0.9)/'1. Start Here'!$C$27),0)*'1. Start Here'!$C$27</f>
        <v>87.5</v>
      </c>
      <c r="P18" s="52">
        <f>ROUND(((P19*0.9)/'1. Start Here'!$C$27),0)*'1. Start Here'!$C$27</f>
        <v>90</v>
      </c>
      <c r="Q18" s="52">
        <f>ROUND(((Q19*0.9)/'1. Start Here'!$C$27),0)*'1. Start Here'!$C$27</f>
        <v>92.5</v>
      </c>
      <c r="R18" s="55">
        <f>ROUND(((R19*0.9)/'1. Start Here'!$C$27),0)*'1. Start Here'!$C$27</f>
        <v>95</v>
      </c>
    </row>
    <row r="19" ht="12.75" customHeight="1">
      <c r="B19" s="37"/>
      <c r="C19" s="38"/>
      <c r="D19" s="39"/>
      <c r="E19" s="64">
        <v>5.0</v>
      </c>
      <c r="F19" s="52">
        <f>ROUND(((F21*0.88)/'1. Start Here'!$C$27),0)*'1. Start Here'!$C$27</f>
        <v>65</v>
      </c>
      <c r="G19" s="52">
        <f>ROUND(((G21*0.88)/'1. Start Here'!$C$27),0)*'1. Start Here'!$C$27</f>
        <v>72.5</v>
      </c>
      <c r="H19" s="52">
        <f>ROUND(((H21*0.88)/'1. Start Here'!$C$27),0)*'1. Start Here'!$C$27</f>
        <v>80</v>
      </c>
      <c r="I19" s="52">
        <f>ROUND(((I21*0.88)/'1. Start Here'!$C$27),0)*'1. Start Here'!$C$27</f>
        <v>82.5</v>
      </c>
      <c r="J19" s="43"/>
      <c r="K19" s="65">
        <v>3.0</v>
      </c>
      <c r="L19" s="66">
        <f>I21</f>
        <v>95</v>
      </c>
      <c r="M19" s="43"/>
      <c r="N19" s="66">
        <v>3.0</v>
      </c>
      <c r="O19" s="66">
        <f>ROUND(((L19+((Q19-L19)/3))/'1. Start Here'!$C$27),0)*'1. Start Here'!$C$27</f>
        <v>97.5</v>
      </c>
      <c r="P19" s="66">
        <f>ROUND(((L19+(((Q19-L19)/3)*2))/'1. Start Here'!$C$27),0)*'1. Start Here'!$C$27</f>
        <v>100</v>
      </c>
      <c r="Q19" s="66">
        <f>'1. Start Here'!I22</f>
        <v>102.5</v>
      </c>
      <c r="R19" s="67">
        <f>ROUND(((Q19*1.025)/'1. Start Here'!$C$27),0)*'1. Start Here'!$C$27</f>
        <v>105</v>
      </c>
    </row>
    <row r="20" ht="12.75" customHeight="1">
      <c r="B20" s="37"/>
      <c r="C20" s="38"/>
      <c r="D20" s="39"/>
      <c r="E20" s="64">
        <v>5.0</v>
      </c>
      <c r="F20" s="52">
        <f>ROUND(((F21*0.94)/'1. Start Here'!$C$27),0)*'1. Start Here'!$C$27</f>
        <v>67.5</v>
      </c>
      <c r="G20" s="52">
        <f>ROUND(((G21*0.94)/'1. Start Here'!$C$27),0)*'1. Start Here'!$C$27</f>
        <v>77.5</v>
      </c>
      <c r="H20" s="52">
        <f>ROUND(((H21*0.94)/'1. Start Here'!$C$27),0)*'1. Start Here'!$C$27</f>
        <v>85</v>
      </c>
      <c r="I20" s="52">
        <f>ROUND(((I21*0.94)/'1. Start Here'!$C$27),0)*'1. Start Here'!$C$27</f>
        <v>90</v>
      </c>
      <c r="J20" s="43"/>
      <c r="K20" s="52"/>
      <c r="L20" s="52"/>
      <c r="M20" s="52"/>
      <c r="N20" s="52"/>
      <c r="O20" s="52"/>
      <c r="P20" s="52"/>
      <c r="Q20" s="52"/>
      <c r="R20" s="55"/>
    </row>
    <row r="21" ht="12.75" customHeight="1">
      <c r="B21" s="37"/>
      <c r="C21" s="57"/>
      <c r="D21" s="39"/>
      <c r="E21" s="65">
        <v>5.0</v>
      </c>
      <c r="F21" s="66">
        <f>ROUND(((H21*0.8)/'1. Start Here'!$C$27),0)*'1. Start Here'!$C$27</f>
        <v>72.5</v>
      </c>
      <c r="G21" s="66">
        <f>ROUND(((F21+((H21-F21)/2))/'1. Start Here'!$C$27),0)*'1. Start Here'!$C$27</f>
        <v>82.5</v>
      </c>
      <c r="H21" s="66">
        <f>'1. Start Here'!F22</f>
        <v>90</v>
      </c>
      <c r="I21" s="66">
        <f>ROUND(((H21*1.05)/'1. Start Here'!$C$27),0)*'1. Start Here'!$C$27</f>
        <v>95</v>
      </c>
      <c r="J21" s="43"/>
      <c r="K21" s="52"/>
      <c r="L21" s="52"/>
      <c r="M21" s="52"/>
      <c r="N21" s="52"/>
      <c r="O21" s="52"/>
      <c r="P21" s="52"/>
      <c r="Q21" s="52"/>
      <c r="R21" s="55"/>
    </row>
    <row r="22" ht="12.75" customHeight="1">
      <c r="B22" s="37"/>
      <c r="C22" s="59" t="s">
        <v>33</v>
      </c>
      <c r="D22" s="68"/>
      <c r="E22" s="69">
        <v>5.0</v>
      </c>
      <c r="F22" s="70">
        <f>ROUND(((F26*0.76)/'1. Start Here'!$C$27),0)*'1. Start Here'!$C$27</f>
        <v>50</v>
      </c>
      <c r="G22" s="70">
        <f>ROUND(((G26*0.76)/'1. Start Here'!$C$27),0)*'1. Start Here'!$C$27</f>
        <v>55</v>
      </c>
      <c r="H22" s="70">
        <f>ROUND(((H26*0.76)/'1. Start Here'!$C$27),0)*'1. Start Here'!$C$27</f>
        <v>60</v>
      </c>
      <c r="I22" s="70">
        <f>ROUND(((I26*0.76)/'1. Start Here'!$C$27),0)*'1. Start Here'!$C$27</f>
        <v>65</v>
      </c>
      <c r="J22" s="43"/>
      <c r="K22" s="69">
        <v>3.0</v>
      </c>
      <c r="L22" s="70">
        <f>ROUND(((L24*0.8)/'1. Start Here'!$C$27),0)*'1. Start Here'!$C$27</f>
        <v>67.5</v>
      </c>
      <c r="M22" s="43"/>
      <c r="N22" s="70">
        <v>3.0</v>
      </c>
      <c r="O22" s="70">
        <f>ROUND(((O24*0.8)/'1. Start Here'!$C$27),0)*'1. Start Here'!$C$27</f>
        <v>70</v>
      </c>
      <c r="P22" s="70">
        <f>ROUND(((P24*0.8)/'1. Start Here'!$C$27),0)*'1. Start Here'!$C$27</f>
        <v>70</v>
      </c>
      <c r="Q22" s="70">
        <f>ROUND(((Q24*0.8)/'1. Start Here'!$C$27),0)*'1. Start Here'!$C$27</f>
        <v>72.5</v>
      </c>
      <c r="R22" s="71">
        <f>ROUND(((R24*0.8)/'1. Start Here'!$C$27),0)*'1. Start Here'!$C$27</f>
        <v>75</v>
      </c>
    </row>
    <row r="23" ht="12.75" customHeight="1">
      <c r="B23" s="37"/>
      <c r="C23" s="38"/>
      <c r="D23" s="39"/>
      <c r="E23" s="40">
        <v>5.0</v>
      </c>
      <c r="F23" s="42">
        <f>ROUND(((F26*0.82)/'1. Start Here'!$C$27),0)*'1. Start Here'!$C$27</f>
        <v>52.5</v>
      </c>
      <c r="G23" s="42">
        <f>ROUND(((G26*0.82)/'1. Start Here'!$C$27),0)*'1. Start Here'!$C$27</f>
        <v>60</v>
      </c>
      <c r="H23" s="42">
        <f>ROUND(((H26*0.82)/'1. Start Here'!$C$27),0)*'1. Start Here'!$C$27</f>
        <v>65</v>
      </c>
      <c r="I23" s="42">
        <f>ROUND(((I26*0.82)/'1. Start Here'!$C$27),0)*'1. Start Here'!$C$27</f>
        <v>70</v>
      </c>
      <c r="J23" s="43"/>
      <c r="K23" s="40">
        <v>3.0</v>
      </c>
      <c r="L23" s="42">
        <f>ROUND(((L24*0.9)/'1. Start Here'!$C$27),0)*'1. Start Here'!$C$27</f>
        <v>77.5</v>
      </c>
      <c r="M23" s="43"/>
      <c r="N23" s="42">
        <v>3.0</v>
      </c>
      <c r="O23" s="42">
        <f>ROUND(((O24*0.9)/'1. Start Here'!$C$27),0)*'1. Start Here'!$C$27</f>
        <v>80</v>
      </c>
      <c r="P23" s="42">
        <f>ROUND(((P24*0.9)/'1. Start Here'!$C$27),0)*'1. Start Here'!$C$27</f>
        <v>80</v>
      </c>
      <c r="Q23" s="42">
        <f>ROUND(((Q24*0.9)/'1. Start Here'!$C$27),0)*'1. Start Here'!$C$27</f>
        <v>80</v>
      </c>
      <c r="R23" s="44">
        <f>ROUND(((R24*0.9)/'1. Start Here'!$C$27),0)*'1. Start Here'!$C$27</f>
        <v>82.5</v>
      </c>
    </row>
    <row r="24" ht="12.75" customHeight="1">
      <c r="B24" s="37"/>
      <c r="C24" s="38"/>
      <c r="D24" s="39"/>
      <c r="E24" s="40">
        <v>5.0</v>
      </c>
      <c r="F24" s="42">
        <f>ROUND(((F26*0.88)/'1. Start Here'!$C$27),0)*'1. Start Here'!$C$27</f>
        <v>57.5</v>
      </c>
      <c r="G24" s="42">
        <f>ROUND(((G26*0.88)/'1. Start Here'!$C$27),0)*'1. Start Here'!$C$27</f>
        <v>65</v>
      </c>
      <c r="H24" s="42">
        <f>ROUND(((H26*0.88)/'1. Start Here'!$C$27),0)*'1. Start Here'!$C$27</f>
        <v>70</v>
      </c>
      <c r="I24" s="42">
        <f>ROUND(((I26*0.88)/'1. Start Here'!$C$27),0)*'1. Start Here'!$C$27</f>
        <v>75</v>
      </c>
      <c r="J24" s="43"/>
      <c r="K24" s="47">
        <v>3.0</v>
      </c>
      <c r="L24" s="49">
        <f>I26</f>
        <v>85</v>
      </c>
      <c r="M24" s="43"/>
      <c r="N24" s="49">
        <v>3.0</v>
      </c>
      <c r="O24" s="49">
        <f>ROUND(((L24+((Q24-L24)/3))/'1. Start Here'!$C$27),0)*'1. Start Here'!$C$27</f>
        <v>87.5</v>
      </c>
      <c r="P24" s="49">
        <f>ROUND(((L24+(((Q24-L24)/3)*2))/'1. Start Here'!$C$27),0)*'1. Start Here'!$C$27</f>
        <v>87.5</v>
      </c>
      <c r="Q24" s="49">
        <f>'1. Start Here'!I25</f>
        <v>90</v>
      </c>
      <c r="R24" s="50">
        <f>ROUND(((Q24*1.025)/'1. Start Here'!$C$27),0)*'1. Start Here'!$C$27</f>
        <v>92.5</v>
      </c>
    </row>
    <row r="25" ht="12.75" customHeight="1">
      <c r="B25" s="37"/>
      <c r="C25" s="38"/>
      <c r="D25" s="39"/>
      <c r="E25" s="40">
        <v>5.0</v>
      </c>
      <c r="F25" s="42">
        <f>ROUND(((F26*0.94)/'1. Start Here'!$C$27),0)*'1. Start Here'!$C$27</f>
        <v>60</v>
      </c>
      <c r="G25" s="42">
        <f>ROUND(((G26*0.94)/'1. Start Here'!$C$27),0)*'1. Start Here'!$C$27</f>
        <v>67.5</v>
      </c>
      <c r="H25" s="42">
        <f>ROUND(((H26*0.94)/'1. Start Here'!$C$27),0)*'1. Start Here'!$C$27</f>
        <v>75</v>
      </c>
      <c r="I25" s="42">
        <f>ROUND(((I26*0.94)/'1. Start Here'!$C$27),0)*'1. Start Here'!$C$27</f>
        <v>80</v>
      </c>
      <c r="J25" s="43"/>
      <c r="K25" s="52"/>
      <c r="L25" s="52"/>
      <c r="M25" s="52"/>
      <c r="N25" s="52"/>
      <c r="O25" s="52"/>
      <c r="P25" s="52"/>
      <c r="Q25" s="52"/>
      <c r="R25" s="55"/>
    </row>
    <row r="26" ht="12.75" customHeight="1">
      <c r="B26" s="72"/>
      <c r="C26" s="73"/>
      <c r="D26" s="74"/>
      <c r="E26" s="75">
        <v>5.0</v>
      </c>
      <c r="F26" s="76">
        <f>ROUND(((H26*0.8)/'1. Start Here'!$C$27),0)*'1. Start Here'!$C$27</f>
        <v>65</v>
      </c>
      <c r="G26" s="76">
        <f>ROUND(((F26+((H26-F26)/2))/'1. Start Here'!$C$27),0)*'1. Start Here'!$C$27</f>
        <v>72.5</v>
      </c>
      <c r="H26" s="76">
        <f>'1. Start Here'!F25</f>
        <v>80</v>
      </c>
      <c r="I26" s="76">
        <f>ROUND(((H26*1.05)/'1. Start Here'!$C$27),0)*'1. Start Here'!$C$27</f>
        <v>85</v>
      </c>
      <c r="J26" s="77"/>
      <c r="K26" s="78"/>
      <c r="L26" s="78"/>
      <c r="M26" s="78"/>
      <c r="N26" s="78"/>
      <c r="O26" s="78"/>
      <c r="P26" s="78"/>
      <c r="Q26" s="78"/>
      <c r="R26" s="79"/>
    </row>
    <row r="27" ht="12.75" customHeight="1">
      <c r="B27" s="19" t="s">
        <v>39</v>
      </c>
      <c r="C27" s="20" t="s">
        <v>20</v>
      </c>
      <c r="D27" s="21"/>
      <c r="E27" s="80">
        <v>5.0</v>
      </c>
      <c r="F27" s="81">
        <f>ROUND(((F12*0.9)/'1. Start Here'!$C$27),0)*'1. Start Here'!$C$27</f>
        <v>105</v>
      </c>
      <c r="G27" s="81">
        <f>ROUND(((G12*0.88)/'1. Start Here'!$C$27),0)*'1. Start Here'!$C$27</f>
        <v>117.5</v>
      </c>
      <c r="H27" s="81">
        <f>ROUND(((H12*0.86)/'1. Start Here'!$C$27),0)*'1. Start Here'!$C$27</f>
        <v>127.5</v>
      </c>
      <c r="I27" s="81">
        <f>ROUND(((I12*0.85)/'1. Start Here'!$C$27),0)*'1. Start Here'!$C$27</f>
        <v>132.5</v>
      </c>
      <c r="J27" s="31"/>
      <c r="K27" s="80"/>
      <c r="L27" s="81"/>
      <c r="M27" s="81"/>
      <c r="N27" s="81"/>
      <c r="O27" s="81"/>
      <c r="P27" s="81"/>
      <c r="Q27" s="81"/>
      <c r="R27" s="82"/>
    </row>
    <row r="28" ht="12.75" customHeight="1">
      <c r="B28" s="37"/>
      <c r="C28" s="38"/>
      <c r="D28" s="39"/>
      <c r="E28" s="64">
        <v>5.0</v>
      </c>
      <c r="F28" s="52">
        <f t="shared" ref="F28:I28" si="7">F27</f>
        <v>105</v>
      </c>
      <c r="G28" s="52">
        <f t="shared" si="7"/>
        <v>117.5</v>
      </c>
      <c r="H28" s="52">
        <f t="shared" si="7"/>
        <v>127.5</v>
      </c>
      <c r="I28" s="52">
        <f t="shared" si="7"/>
        <v>132.5</v>
      </c>
      <c r="J28" s="43"/>
      <c r="K28" s="64"/>
      <c r="L28" s="56" t="s">
        <v>40</v>
      </c>
      <c r="R28" s="83"/>
    </row>
    <row r="29" ht="12.75" customHeight="1">
      <c r="B29" s="37"/>
      <c r="C29" s="38"/>
      <c r="D29" s="39"/>
      <c r="E29" s="64">
        <v>5.0</v>
      </c>
      <c r="F29" s="52">
        <f t="shared" ref="F29:I29" si="8">F27</f>
        <v>105</v>
      </c>
      <c r="G29" s="52">
        <f t="shared" si="8"/>
        <v>117.5</v>
      </c>
      <c r="H29" s="52">
        <f t="shared" si="8"/>
        <v>127.5</v>
      </c>
      <c r="I29" s="52">
        <f t="shared" si="8"/>
        <v>132.5</v>
      </c>
      <c r="J29" s="43"/>
      <c r="K29" s="64"/>
      <c r="L29" s="56" t="s">
        <v>41</v>
      </c>
      <c r="R29" s="83"/>
    </row>
    <row r="30" ht="12.75" customHeight="1">
      <c r="B30" s="37"/>
      <c r="C30" s="38"/>
      <c r="D30" s="39"/>
      <c r="E30" s="64">
        <v>5.0</v>
      </c>
      <c r="F30" s="52">
        <f t="shared" ref="F30:I30" si="9">F27</f>
        <v>105</v>
      </c>
      <c r="G30" s="52">
        <f t="shared" si="9"/>
        <v>117.5</v>
      </c>
      <c r="H30" s="52">
        <f t="shared" si="9"/>
        <v>127.5</v>
      </c>
      <c r="I30" s="52">
        <f t="shared" si="9"/>
        <v>132.5</v>
      </c>
      <c r="J30" s="43"/>
      <c r="K30" s="64"/>
      <c r="L30" s="56" t="s">
        <v>42</v>
      </c>
      <c r="R30" s="83"/>
    </row>
    <row r="31" ht="12.75" customHeight="1">
      <c r="B31" s="37"/>
      <c r="C31" s="57"/>
      <c r="D31" s="39"/>
      <c r="E31" s="65">
        <v>5.0</v>
      </c>
      <c r="F31" s="66">
        <f t="shared" ref="F31:I31" si="10">F27</f>
        <v>105</v>
      </c>
      <c r="G31" s="66">
        <f t="shared" si="10"/>
        <v>117.5</v>
      </c>
      <c r="H31" s="66">
        <f t="shared" si="10"/>
        <v>127.5</v>
      </c>
      <c r="I31" s="66">
        <f t="shared" si="10"/>
        <v>132.5</v>
      </c>
      <c r="J31" s="43"/>
      <c r="K31" s="65"/>
      <c r="L31" s="66"/>
      <c r="M31" s="66"/>
      <c r="N31" s="66"/>
      <c r="O31" s="66"/>
      <c r="P31" s="66"/>
      <c r="Q31" s="66"/>
      <c r="R31" s="67"/>
    </row>
    <row r="32" ht="12.75" customHeight="1">
      <c r="B32" s="37"/>
      <c r="C32" s="59" t="s">
        <v>32</v>
      </c>
      <c r="D32" s="39"/>
      <c r="E32" s="69">
        <v>5.0</v>
      </c>
      <c r="F32" s="70">
        <f>ROUND(((H32*0.8)/'1. Start Here'!$C$27),0)*'1. Start Here'!$C$27</f>
        <v>45</v>
      </c>
      <c r="G32" s="70">
        <f>ROUND(((F32+((H32-F32)/2))/'1. Start Here'!$C$27),0)*'1. Start Here'!$C$27</f>
        <v>52.5</v>
      </c>
      <c r="H32" s="70">
        <f>'1. Start Here'!G24</f>
        <v>57.5</v>
      </c>
      <c r="I32" s="70">
        <f>ROUND(((H32*1.05)/'1. Start Here'!$C$27),0)*'1. Start Here'!$C$27</f>
        <v>60</v>
      </c>
      <c r="J32" s="43"/>
      <c r="K32" s="69">
        <v>3.0</v>
      </c>
      <c r="L32" s="70">
        <f>I36</f>
        <v>60</v>
      </c>
      <c r="M32" s="43"/>
      <c r="N32" s="70">
        <v>3.0</v>
      </c>
      <c r="O32" s="70">
        <f>ROUND(((L32+((Q32-L32)/3))/'1. Start Here'!$C$27),0)*'1. Start Here'!$C$27</f>
        <v>62.5</v>
      </c>
      <c r="P32" s="70">
        <f>ROUND(((L32+(((Q32-L32)/3)*2))/'1. Start Here'!$C$27),0)*'1. Start Here'!$C$27</f>
        <v>62.5</v>
      </c>
      <c r="Q32" s="70">
        <f>'1. Start Here'!J24</f>
        <v>65</v>
      </c>
      <c r="R32" s="71">
        <f>ROUND(((Q32*1.025)/'1. Start Here'!$C$27),0)*'1. Start Here'!$C$27</f>
        <v>67.5</v>
      </c>
    </row>
    <row r="33" ht="12.75" customHeight="1">
      <c r="B33" s="37"/>
      <c r="C33" s="38"/>
      <c r="D33" s="39"/>
      <c r="E33" s="40">
        <v>5.0</v>
      </c>
      <c r="F33" s="42">
        <f t="shared" ref="F33:G33" si="11">F32</f>
        <v>45</v>
      </c>
      <c r="G33" s="42">
        <f t="shared" si="11"/>
        <v>52.5</v>
      </c>
      <c r="H33" s="42">
        <f>'1. Start Here'!G24</f>
        <v>57.5</v>
      </c>
      <c r="I33" s="42">
        <f>I32</f>
        <v>60</v>
      </c>
      <c r="J33" s="43"/>
      <c r="K33" s="40">
        <v>3.0</v>
      </c>
      <c r="L33" s="42">
        <f>L32</f>
        <v>60</v>
      </c>
      <c r="M33" s="43"/>
      <c r="N33" s="42">
        <v>3.0</v>
      </c>
      <c r="O33" s="42">
        <f>ROUND(((L33+((Q33-L33)/3))/'1. Start Here'!$C$27),0)*'1. Start Here'!$C$27</f>
        <v>62.5</v>
      </c>
      <c r="P33" s="42">
        <f>ROUND(((L33+(((Q33-L33)/3)*2))/'1. Start Here'!$C$27),0)*'1. Start Here'!$C$27</f>
        <v>62.5</v>
      </c>
      <c r="Q33" s="42">
        <f t="shared" ref="Q33:R33" si="12">Q32</f>
        <v>65</v>
      </c>
      <c r="R33" s="44">
        <f t="shared" si="12"/>
        <v>67.5</v>
      </c>
    </row>
    <row r="34" ht="12.75" customHeight="1">
      <c r="B34" s="37"/>
      <c r="C34" s="38"/>
      <c r="D34" s="39"/>
      <c r="E34" s="40">
        <v>5.0</v>
      </c>
      <c r="F34" s="42">
        <f t="shared" ref="F34:G34" si="13">F32</f>
        <v>45</v>
      </c>
      <c r="G34" s="42">
        <f t="shared" si="13"/>
        <v>52.5</v>
      </c>
      <c r="H34" s="42">
        <f>'1. Start Here'!G24</f>
        <v>57.5</v>
      </c>
      <c r="I34" s="42">
        <f>I32</f>
        <v>60</v>
      </c>
      <c r="J34" s="43"/>
      <c r="K34" s="47">
        <v>3.0</v>
      </c>
      <c r="L34" s="49">
        <f>L32</f>
        <v>60</v>
      </c>
      <c r="M34" s="43"/>
      <c r="N34" s="49">
        <v>3.0</v>
      </c>
      <c r="O34" s="49">
        <f>ROUND(((L34+((Q34-L34)/3))/'1. Start Here'!$C$27),0)*'1. Start Here'!$C$27</f>
        <v>62.5</v>
      </c>
      <c r="P34" s="49">
        <f>ROUND(((L34+(((Q34-L34)/3)*2))/'1. Start Here'!$C$27),0)*'1. Start Here'!$C$27</f>
        <v>62.5</v>
      </c>
      <c r="Q34" s="49">
        <f t="shared" ref="Q34:R34" si="14">Q32</f>
        <v>65</v>
      </c>
      <c r="R34" s="50">
        <f t="shared" si="14"/>
        <v>67.5</v>
      </c>
    </row>
    <row r="35" ht="12.75" customHeight="1">
      <c r="B35" s="37"/>
      <c r="C35" s="38"/>
      <c r="D35" s="39"/>
      <c r="E35" s="40">
        <v>5.0</v>
      </c>
      <c r="F35" s="42">
        <f t="shared" ref="F35:G35" si="15">F32</f>
        <v>45</v>
      </c>
      <c r="G35" s="42">
        <f t="shared" si="15"/>
        <v>52.5</v>
      </c>
      <c r="H35" s="42">
        <f>'1. Start Here'!G24</f>
        <v>57.5</v>
      </c>
      <c r="I35" s="42">
        <f>I32</f>
        <v>60</v>
      </c>
      <c r="J35" s="43"/>
      <c r="K35" s="52"/>
      <c r="L35" s="52"/>
      <c r="M35" s="52"/>
      <c r="N35" s="52"/>
      <c r="O35" s="52"/>
      <c r="P35" s="52"/>
      <c r="Q35" s="52"/>
      <c r="R35" s="55"/>
    </row>
    <row r="36" ht="12.75" customHeight="1">
      <c r="B36" s="37"/>
      <c r="C36" s="57"/>
      <c r="D36" s="39"/>
      <c r="E36" s="47">
        <v>5.0</v>
      </c>
      <c r="F36" s="49">
        <f t="shared" ref="F36:G36" si="16">F32</f>
        <v>45</v>
      </c>
      <c r="G36" s="49">
        <f t="shared" si="16"/>
        <v>52.5</v>
      </c>
      <c r="H36" s="49">
        <f>'1. Start Here'!G24</f>
        <v>57.5</v>
      </c>
      <c r="I36" s="49">
        <f>I32</f>
        <v>60</v>
      </c>
      <c r="J36" s="43"/>
      <c r="K36" s="52"/>
      <c r="L36" s="52"/>
      <c r="M36" s="52"/>
      <c r="N36" s="52"/>
      <c r="O36" s="52"/>
      <c r="P36" s="52"/>
      <c r="Q36" s="52"/>
      <c r="R36" s="55"/>
    </row>
    <row r="37" ht="12.75" customHeight="1">
      <c r="B37" s="37"/>
      <c r="C37" s="59" t="s">
        <v>31</v>
      </c>
      <c r="D37" s="68"/>
      <c r="E37" s="60">
        <v>5.0</v>
      </c>
      <c r="F37" s="62">
        <f>ROUND(((H37*0.8)/'1. Start Here'!$C$27),0)*'1. Start Here'!$C$27</f>
        <v>132.5</v>
      </c>
      <c r="G37" s="62">
        <f>ROUND(((F37+((H37-F37)/2))/'1. Start Here'!$C$27),0)*'1. Start Here'!$C$27</f>
        <v>150</v>
      </c>
      <c r="H37" s="62">
        <f>'1. Start Here'!G23</f>
        <v>165</v>
      </c>
      <c r="I37" s="62">
        <f>ROUND(((H37*1.05)/'1. Start Here'!$C$27),0)*'1. Start Here'!$C$27</f>
        <v>172.5</v>
      </c>
      <c r="J37" s="43"/>
      <c r="K37" s="62">
        <v>3.0</v>
      </c>
      <c r="L37" s="62">
        <f>I37</f>
        <v>172.5</v>
      </c>
      <c r="M37" s="43"/>
      <c r="N37" s="62">
        <v>3.0</v>
      </c>
      <c r="O37" s="62">
        <f>ROUND(((L37+((Q37-L37)/3))/'1. Start Here'!$C$27),0)*'1. Start Here'!$C$27</f>
        <v>177.5</v>
      </c>
      <c r="P37" s="62">
        <f>ROUND(((L37+(((Q37-L37)/3)*2))/'1. Start Here'!$C$27),0)*'1. Start Here'!$C$27</f>
        <v>180</v>
      </c>
      <c r="Q37" s="62">
        <f>'1. Start Here'!J23</f>
        <v>185</v>
      </c>
      <c r="R37" s="63">
        <f>ROUND(((Q37*1.025)/'1. Start Here'!$C$27),0)*'1. Start Here'!$C$27</f>
        <v>190</v>
      </c>
    </row>
    <row r="38" ht="12.75" customHeight="1">
      <c r="B38" s="37"/>
      <c r="C38" s="38"/>
      <c r="D38" s="39"/>
      <c r="E38" s="64">
        <v>5.0</v>
      </c>
      <c r="F38" s="52">
        <f t="shared" ref="F38:I38" si="17">F37</f>
        <v>132.5</v>
      </c>
      <c r="G38" s="52">
        <f t="shared" si="17"/>
        <v>150</v>
      </c>
      <c r="H38" s="52">
        <f t="shared" si="17"/>
        <v>165</v>
      </c>
      <c r="I38" s="52">
        <f t="shared" si="17"/>
        <v>172.5</v>
      </c>
      <c r="J38" s="43"/>
      <c r="K38" s="52">
        <v>3.0</v>
      </c>
      <c r="L38" s="52">
        <f>L37</f>
        <v>172.5</v>
      </c>
      <c r="M38" s="43"/>
      <c r="N38" s="52">
        <v>3.0</v>
      </c>
      <c r="O38" s="52">
        <f t="shared" ref="O38:P38" si="18">O37</f>
        <v>177.5</v>
      </c>
      <c r="P38" s="52">
        <f t="shared" si="18"/>
        <v>180</v>
      </c>
      <c r="Q38" s="52">
        <f>'1. Start Here'!J23</f>
        <v>185</v>
      </c>
      <c r="R38" s="55">
        <f>R37</f>
        <v>190</v>
      </c>
    </row>
    <row r="39" ht="12.75" customHeight="1">
      <c r="B39" s="72"/>
      <c r="C39" s="73"/>
      <c r="D39" s="74"/>
      <c r="E39" s="84">
        <v>5.0</v>
      </c>
      <c r="F39" s="78">
        <f t="shared" ref="F39:I39" si="19">F37</f>
        <v>132.5</v>
      </c>
      <c r="G39" s="78">
        <f t="shared" si="19"/>
        <v>150</v>
      </c>
      <c r="H39" s="78">
        <f t="shared" si="19"/>
        <v>165</v>
      </c>
      <c r="I39" s="78">
        <f t="shared" si="19"/>
        <v>172.5</v>
      </c>
      <c r="J39" s="77"/>
      <c r="K39" s="78">
        <v>3.0</v>
      </c>
      <c r="L39" s="78">
        <f>L37</f>
        <v>172.5</v>
      </c>
      <c r="M39" s="77"/>
      <c r="N39" s="78">
        <v>3.0</v>
      </c>
      <c r="O39" s="78">
        <f t="shared" ref="O39:P39" si="20">O37</f>
        <v>177.5</v>
      </c>
      <c r="P39" s="78">
        <f t="shared" si="20"/>
        <v>180</v>
      </c>
      <c r="Q39" s="78">
        <f>'1. Start Here'!J23</f>
        <v>185</v>
      </c>
      <c r="R39" s="79">
        <f>R37</f>
        <v>190</v>
      </c>
    </row>
    <row r="40" ht="12.75" customHeight="1">
      <c r="B40" s="19" t="s">
        <v>43</v>
      </c>
      <c r="C40" s="20" t="s">
        <v>20</v>
      </c>
      <c r="D40" s="21"/>
      <c r="E40" s="23">
        <v>5.0</v>
      </c>
      <c r="F40" s="29">
        <f>ROUND(((F44*0.76)/'1. Start Here'!$C$27),0)*'1. Start Here'!$C$27</f>
        <v>97.5</v>
      </c>
      <c r="G40" s="29">
        <f>ROUND(((G44*0.76)/'1. Start Here'!$C$27),0)*'1. Start Here'!$C$27</f>
        <v>110</v>
      </c>
      <c r="H40" s="29">
        <f>ROUND(((H44*0.76)/'1. Start Here'!$C$27),0)*'1. Start Here'!$C$27</f>
        <v>122.5</v>
      </c>
      <c r="I40" s="29">
        <f>ROUND(((I44*0.76)/'1. Start Here'!$C$27),0)*'1. Start Here'!$C$27</f>
        <v>127.5</v>
      </c>
      <c r="J40" s="31"/>
      <c r="K40" s="23">
        <v>3.0</v>
      </c>
      <c r="L40" s="29">
        <f>ROUND(((L42*0.8)/'1. Start Here'!$C$27),0)*'1. Start Here'!$C$27</f>
        <v>135</v>
      </c>
      <c r="M40" s="31"/>
      <c r="N40" s="29">
        <v>3.0</v>
      </c>
      <c r="O40" s="29">
        <f>ROUND(((O42*0.8)/'1. Start Here'!$C$27),0)*'1. Start Here'!$C$27</f>
        <v>135</v>
      </c>
      <c r="P40" s="29">
        <f>ROUND(((P42*0.8)/'1. Start Here'!$C$27),0)*'1. Start Here'!$C$27</f>
        <v>140</v>
      </c>
      <c r="Q40" s="29">
        <f>ROUND(((Q42*0.8)/'1. Start Here'!$C$27),0)*'1. Start Here'!$C$27</f>
        <v>142.5</v>
      </c>
      <c r="R40" s="36">
        <f>ROUND(((R42*0.8)/'1. Start Here'!$C$27),0)*'1. Start Here'!$C$27</f>
        <v>145</v>
      </c>
    </row>
    <row r="41" ht="12.75" customHeight="1">
      <c r="B41" s="37"/>
      <c r="C41" s="38"/>
      <c r="D41" s="39"/>
      <c r="E41" s="40">
        <v>5.0</v>
      </c>
      <c r="F41" s="42">
        <f>ROUND(((F44*0.82)/'1. Start Here'!$C$27),0)*'1. Start Here'!$C$27</f>
        <v>105</v>
      </c>
      <c r="G41" s="42">
        <f>ROUND(((G44*0.82)/'1. Start Here'!$C$27),0)*'1. Start Here'!$C$27</f>
        <v>120</v>
      </c>
      <c r="H41" s="42">
        <f>ROUND(((H44*0.82)/'1. Start Here'!$C$27),0)*'1. Start Here'!$C$27</f>
        <v>130</v>
      </c>
      <c r="I41" s="42">
        <f>ROUND(((I44*0.82)/'1. Start Here'!$C$27),0)*'1. Start Here'!$C$27</f>
        <v>137.5</v>
      </c>
      <c r="J41" s="43"/>
      <c r="K41" s="40">
        <v>3.0</v>
      </c>
      <c r="L41" s="42">
        <f>ROUND(((L42*0.9)/'1. Start Here'!$C$27),0)*'1. Start Here'!$C$27</f>
        <v>150</v>
      </c>
      <c r="M41" s="43"/>
      <c r="N41" s="42">
        <v>3.0</v>
      </c>
      <c r="O41" s="42">
        <f>ROUND(((O42*0.9)/'1. Start Here'!$C$27),0)*'1. Start Here'!$C$27</f>
        <v>152.5</v>
      </c>
      <c r="P41" s="42">
        <f>ROUND(((P42*0.9)/'1. Start Here'!$C$27),0)*'1. Start Here'!$C$27</f>
        <v>157.5</v>
      </c>
      <c r="Q41" s="42">
        <f>ROUND(((Q42*0.9)/'1. Start Here'!$C$27),0)*'1. Start Here'!$C$27</f>
        <v>160</v>
      </c>
      <c r="R41" s="44">
        <f>ROUND(((R42*0.9)/'1. Start Here'!$C$27),0)*'1. Start Here'!$C$27</f>
        <v>165</v>
      </c>
    </row>
    <row r="42" ht="12.75" customHeight="1">
      <c r="B42" s="37"/>
      <c r="C42" s="38"/>
      <c r="D42" s="39"/>
      <c r="E42" s="40">
        <v>5.0</v>
      </c>
      <c r="F42" s="42">
        <f>ROUND(((F44*0.88)/'1. Start Here'!$C$27),0)*'1. Start Here'!$C$27</f>
        <v>112.5</v>
      </c>
      <c r="G42" s="42">
        <f>ROUND(((G44*0.88)/'1. Start Here'!$C$27),0)*'1. Start Here'!$C$27</f>
        <v>127.5</v>
      </c>
      <c r="H42" s="42">
        <f>ROUND(((H44*0.88)/'1. Start Here'!$C$27),0)*'1. Start Here'!$C$27</f>
        <v>140</v>
      </c>
      <c r="I42" s="42">
        <f>ROUND(((I44*0.88)/'1. Start Here'!$C$27),0)*'1. Start Here'!$C$27</f>
        <v>147.5</v>
      </c>
      <c r="J42" s="43"/>
      <c r="K42" s="47">
        <v>3.0</v>
      </c>
      <c r="L42" s="49">
        <f>I44</f>
        <v>167.5</v>
      </c>
      <c r="M42" s="43"/>
      <c r="N42" s="49">
        <v>3.0</v>
      </c>
      <c r="O42" s="49">
        <f>ROUND(((L42+((Q42-L42)/3))/'1. Start Here'!$C$27),0)*'1. Start Here'!$C$27</f>
        <v>170</v>
      </c>
      <c r="P42" s="49">
        <f>ROUND(((L42+(((Q42-L42)/3)*2))/'1. Start Here'!$C$27),0)*'1. Start Here'!$C$27</f>
        <v>175</v>
      </c>
      <c r="Q42" s="49">
        <f>'1. Start Here'!I21</f>
        <v>177.5</v>
      </c>
      <c r="R42" s="50">
        <f>ROUND(((Q42*1.025)/'1. Start Here'!$C$27),0)*'1. Start Here'!$C$27</f>
        <v>182.5</v>
      </c>
    </row>
    <row r="43" ht="12.75" customHeight="1">
      <c r="B43" s="37"/>
      <c r="C43" s="38"/>
      <c r="D43" s="39"/>
      <c r="E43" s="40">
        <v>5.0</v>
      </c>
      <c r="F43" s="42">
        <f>ROUND(((F44*0.94)/'1. Start Here'!$C$27),0)*'1. Start Here'!$C$27</f>
        <v>120</v>
      </c>
      <c r="G43" s="42">
        <f>ROUND(((G44*0.94)/'1. Start Here'!$C$27),0)*'1. Start Here'!$C$27</f>
        <v>137.5</v>
      </c>
      <c r="H43" s="42">
        <f>ROUND(((H44*0.94)/'1. Start Here'!$C$27),0)*'1. Start Here'!$C$27</f>
        <v>150</v>
      </c>
      <c r="I43" s="42">
        <f>ROUND(((I44*0.94)/'1. Start Here'!$C$27),0)*'1. Start Here'!$C$27</f>
        <v>157.5</v>
      </c>
      <c r="J43" s="43"/>
      <c r="K43" s="52"/>
      <c r="L43" s="52"/>
      <c r="M43" s="52"/>
      <c r="N43" s="52"/>
      <c r="O43" s="52"/>
      <c r="P43" s="52"/>
      <c r="Q43" s="52"/>
      <c r="R43" s="55"/>
    </row>
    <row r="44" ht="12.75" customHeight="1">
      <c r="B44" s="37"/>
      <c r="C44" s="57"/>
      <c r="D44" s="39"/>
      <c r="E44" s="47">
        <v>5.0</v>
      </c>
      <c r="F44" s="49">
        <f>ROUND(((H44*0.8)/'1. Start Here'!$C$27),0)*'1. Start Here'!$C$27</f>
        <v>127.5</v>
      </c>
      <c r="G44" s="49">
        <f>ROUND(((F44+((H44-F44)/2))/'1. Start Here'!$C$27),0)*'1. Start Here'!$C$27</f>
        <v>145</v>
      </c>
      <c r="H44" s="49">
        <f>'1. Start Here'!F21</f>
        <v>160</v>
      </c>
      <c r="I44" s="49">
        <f>ROUND(((H44*1.05)/'1. Start Here'!$C$27),0)*'1. Start Here'!$C$27</f>
        <v>167.5</v>
      </c>
      <c r="J44" s="43"/>
      <c r="K44" s="52"/>
      <c r="L44" s="52"/>
      <c r="M44" s="52"/>
      <c r="N44" s="52"/>
      <c r="O44" s="52"/>
      <c r="P44" s="52"/>
      <c r="Q44" s="52"/>
      <c r="R44" s="55"/>
    </row>
    <row r="45" ht="12.75" customHeight="1">
      <c r="B45" s="37"/>
      <c r="C45" s="59" t="s">
        <v>30</v>
      </c>
      <c r="D45" s="39"/>
      <c r="E45" s="60">
        <v>5.0</v>
      </c>
      <c r="F45" s="62">
        <f>ROUND(((H45*0.8)/'1. Start Here'!$C$27),0)*'1. Start Here'!$C$27</f>
        <v>65</v>
      </c>
      <c r="G45" s="62">
        <f>ROUND(((F45+((H45-F45)/2))/'1. Start Here'!$C$27),0)*'1. Start Here'!$C$27</f>
        <v>75</v>
      </c>
      <c r="H45" s="62">
        <f>'1. Start Here'!G22</f>
        <v>82.5</v>
      </c>
      <c r="I45" s="62">
        <f>ROUND(((H45*1.05)/'1. Start Here'!$C$27),0)*'1. Start Here'!$C$27</f>
        <v>87.5</v>
      </c>
      <c r="J45" s="43"/>
      <c r="K45" s="60">
        <v>3.0</v>
      </c>
      <c r="L45" s="62">
        <f>I49</f>
        <v>87.5</v>
      </c>
      <c r="M45" s="43"/>
      <c r="N45" s="62">
        <v>3.0</v>
      </c>
      <c r="O45" s="62">
        <f>ROUND(((L45+((Q45-L45)/3))/'1. Start Here'!$C$27),0)*'1. Start Here'!$C$27</f>
        <v>90</v>
      </c>
      <c r="P45" s="62">
        <f>ROUND(((L45+(((Q45-L45)/3)*2))/'1. Start Here'!$C$27),0)*'1. Start Here'!$C$27</f>
        <v>95</v>
      </c>
      <c r="Q45" s="62">
        <f>'1. Start Here'!J22</f>
        <v>97.5</v>
      </c>
      <c r="R45" s="63">
        <f>ROUND(((Q45*1.025)/'1. Start Here'!$C$27),0)*'1. Start Here'!$C$27</f>
        <v>100</v>
      </c>
    </row>
    <row r="46" ht="12.75" customHeight="1">
      <c r="B46" s="37"/>
      <c r="C46" s="38"/>
      <c r="D46" s="39"/>
      <c r="E46" s="64">
        <v>5.0</v>
      </c>
      <c r="F46" s="52">
        <f t="shared" ref="F46:I46" si="21">F45</f>
        <v>65</v>
      </c>
      <c r="G46" s="52">
        <f t="shared" si="21"/>
        <v>75</v>
      </c>
      <c r="H46" s="52">
        <f t="shared" si="21"/>
        <v>82.5</v>
      </c>
      <c r="I46" s="52">
        <f t="shared" si="21"/>
        <v>87.5</v>
      </c>
      <c r="J46" s="43"/>
      <c r="K46" s="64">
        <v>3.0</v>
      </c>
      <c r="L46" s="52">
        <f>L45</f>
        <v>87.5</v>
      </c>
      <c r="M46" s="43"/>
      <c r="N46" s="52">
        <v>3.0</v>
      </c>
      <c r="O46" s="52">
        <f t="shared" ref="O46:R46" si="22">O45</f>
        <v>90</v>
      </c>
      <c r="P46" s="52">
        <f t="shared" si="22"/>
        <v>95</v>
      </c>
      <c r="Q46" s="52">
        <f t="shared" si="22"/>
        <v>97.5</v>
      </c>
      <c r="R46" s="55">
        <f t="shared" si="22"/>
        <v>100</v>
      </c>
    </row>
    <row r="47" ht="12.75" customHeight="1">
      <c r="B47" s="37"/>
      <c r="C47" s="38"/>
      <c r="D47" s="39"/>
      <c r="E47" s="64">
        <v>5.0</v>
      </c>
      <c r="F47" s="52">
        <f t="shared" ref="F47:I47" si="23">F45</f>
        <v>65</v>
      </c>
      <c r="G47" s="52">
        <f t="shared" si="23"/>
        <v>75</v>
      </c>
      <c r="H47" s="52">
        <f t="shared" si="23"/>
        <v>82.5</v>
      </c>
      <c r="I47" s="52">
        <f t="shared" si="23"/>
        <v>87.5</v>
      </c>
      <c r="J47" s="43"/>
      <c r="K47" s="65">
        <v>3.0</v>
      </c>
      <c r="L47" s="66">
        <f>L45</f>
        <v>87.5</v>
      </c>
      <c r="M47" s="43"/>
      <c r="N47" s="66">
        <v>3.0</v>
      </c>
      <c r="O47" s="66">
        <f t="shared" ref="O47:R47" si="24">O45</f>
        <v>90</v>
      </c>
      <c r="P47" s="66">
        <f t="shared" si="24"/>
        <v>95</v>
      </c>
      <c r="Q47" s="66">
        <f t="shared" si="24"/>
        <v>97.5</v>
      </c>
      <c r="R47" s="67">
        <f t="shared" si="24"/>
        <v>100</v>
      </c>
    </row>
    <row r="48" ht="12.75" customHeight="1">
      <c r="B48" s="37"/>
      <c r="C48" s="38"/>
      <c r="D48" s="39"/>
      <c r="E48" s="64">
        <v>5.0</v>
      </c>
      <c r="F48" s="52">
        <f t="shared" ref="F48:I48" si="25">F45</f>
        <v>65</v>
      </c>
      <c r="G48" s="52">
        <f t="shared" si="25"/>
        <v>75</v>
      </c>
      <c r="H48" s="52">
        <f t="shared" si="25"/>
        <v>82.5</v>
      </c>
      <c r="I48" s="52">
        <f t="shared" si="25"/>
        <v>87.5</v>
      </c>
      <c r="J48" s="43"/>
      <c r="K48" s="52"/>
      <c r="L48" s="52"/>
      <c r="M48" s="52"/>
      <c r="N48" s="52"/>
      <c r="O48" s="52"/>
      <c r="P48" s="52"/>
      <c r="Q48" s="52"/>
      <c r="R48" s="55"/>
    </row>
    <row r="49" ht="12.75" customHeight="1">
      <c r="B49" s="37"/>
      <c r="C49" s="57"/>
      <c r="D49" s="39"/>
      <c r="E49" s="65">
        <v>5.0</v>
      </c>
      <c r="F49" s="66">
        <f t="shared" ref="F49:I49" si="26">F45</f>
        <v>65</v>
      </c>
      <c r="G49" s="66">
        <f t="shared" si="26"/>
        <v>75</v>
      </c>
      <c r="H49" s="66">
        <f t="shared" si="26"/>
        <v>82.5</v>
      </c>
      <c r="I49" s="66">
        <f t="shared" si="26"/>
        <v>87.5</v>
      </c>
      <c r="J49" s="43"/>
      <c r="K49" s="66"/>
      <c r="L49" s="66"/>
      <c r="M49" s="52"/>
      <c r="N49" s="66"/>
      <c r="O49" s="66"/>
      <c r="P49" s="66"/>
      <c r="Q49" s="66"/>
      <c r="R49" s="67"/>
    </row>
    <row r="50" ht="12.75" customHeight="1">
      <c r="B50" s="37"/>
      <c r="C50" s="59" t="s">
        <v>33</v>
      </c>
      <c r="D50" s="68"/>
      <c r="E50" s="69">
        <v>5.0</v>
      </c>
      <c r="F50" s="70">
        <f>ROUND(((H50*0.8)/'1. Start Here'!$C$27),0)*'1. Start Here'!$C$27</f>
        <v>60</v>
      </c>
      <c r="G50" s="70">
        <f>ROUND(((F50+((H50-F50)/2))/'1. Start Here'!$C$27),0)*'1. Start Here'!$C$27</f>
        <v>67.5</v>
      </c>
      <c r="H50" s="70">
        <f>'1. Start Here'!G25</f>
        <v>75</v>
      </c>
      <c r="I50" s="70">
        <f>ROUND(((H50*1.05)/'1. Start Here'!$C$27),0)*'1. Start Here'!$C$27</f>
        <v>80</v>
      </c>
      <c r="J50" s="43"/>
      <c r="K50" s="69">
        <v>3.0</v>
      </c>
      <c r="L50" s="70">
        <f>I54</f>
        <v>80</v>
      </c>
      <c r="M50" s="43"/>
      <c r="N50" s="70">
        <v>3.0</v>
      </c>
      <c r="O50" s="70">
        <f>ROUND(((L50+((Q50-L50)/3))/'1. Start Here'!$C$27),0)*'1. Start Here'!$C$27</f>
        <v>82.5</v>
      </c>
      <c r="P50" s="70">
        <f>ROUND(((L50+(((Q50-L50)/3)*2))/'1. Start Here'!$C$27),0)*'1. Start Here'!$C$27</f>
        <v>87.5</v>
      </c>
      <c r="Q50" s="70">
        <f>'1. Start Here'!I25</f>
        <v>90</v>
      </c>
      <c r="R50" s="71">
        <f>ROUND(((Q50*1.025)/'1. Start Here'!$C$27),0)*'1. Start Here'!$C$27</f>
        <v>92.5</v>
      </c>
    </row>
    <row r="51" ht="12.75" customHeight="1">
      <c r="B51" s="37"/>
      <c r="C51" s="38"/>
      <c r="D51" s="39"/>
      <c r="E51" s="40">
        <v>5.0</v>
      </c>
      <c r="F51" s="42">
        <f t="shared" ref="F51:I51" si="27">F50</f>
        <v>60</v>
      </c>
      <c r="G51" s="42">
        <f t="shared" si="27"/>
        <v>67.5</v>
      </c>
      <c r="H51" s="42">
        <f t="shared" si="27"/>
        <v>75</v>
      </c>
      <c r="I51" s="42">
        <f t="shared" si="27"/>
        <v>80</v>
      </c>
      <c r="J51" s="43"/>
      <c r="K51" s="40">
        <v>3.0</v>
      </c>
      <c r="L51" s="42">
        <f>L50</f>
        <v>80</v>
      </c>
      <c r="M51" s="43"/>
      <c r="N51" s="42">
        <v>3.0</v>
      </c>
      <c r="O51" s="42">
        <f t="shared" ref="O51:R51" si="28">O50</f>
        <v>82.5</v>
      </c>
      <c r="P51" s="42">
        <f t="shared" si="28"/>
        <v>87.5</v>
      </c>
      <c r="Q51" s="42">
        <f t="shared" si="28"/>
        <v>90</v>
      </c>
      <c r="R51" s="44">
        <f t="shared" si="28"/>
        <v>92.5</v>
      </c>
    </row>
    <row r="52" ht="12.75" customHeight="1">
      <c r="B52" s="37"/>
      <c r="C52" s="38"/>
      <c r="D52" s="39"/>
      <c r="E52" s="40">
        <v>5.0</v>
      </c>
      <c r="F52" s="42">
        <f t="shared" ref="F52:I52" si="29">F50</f>
        <v>60</v>
      </c>
      <c r="G52" s="42">
        <f t="shared" si="29"/>
        <v>67.5</v>
      </c>
      <c r="H52" s="42">
        <f t="shared" si="29"/>
        <v>75</v>
      </c>
      <c r="I52" s="42">
        <f t="shared" si="29"/>
        <v>80</v>
      </c>
      <c r="J52" s="43"/>
      <c r="K52" s="47">
        <v>3.0</v>
      </c>
      <c r="L52" s="49">
        <f>L50</f>
        <v>80</v>
      </c>
      <c r="M52" s="43"/>
      <c r="N52" s="49">
        <v>3.0</v>
      </c>
      <c r="O52" s="49">
        <f t="shared" ref="O52:R52" si="30">O50</f>
        <v>82.5</v>
      </c>
      <c r="P52" s="49">
        <f t="shared" si="30"/>
        <v>87.5</v>
      </c>
      <c r="Q52" s="49">
        <f t="shared" si="30"/>
        <v>90</v>
      </c>
      <c r="R52" s="50">
        <f t="shared" si="30"/>
        <v>92.5</v>
      </c>
    </row>
    <row r="53" ht="12.75" customHeight="1">
      <c r="B53" s="37"/>
      <c r="C53" s="38"/>
      <c r="D53" s="39"/>
      <c r="E53" s="40">
        <v>5.0</v>
      </c>
      <c r="F53" s="42">
        <f t="shared" ref="F53:I53" si="31">F50</f>
        <v>60</v>
      </c>
      <c r="G53" s="42">
        <f t="shared" si="31"/>
        <v>67.5</v>
      </c>
      <c r="H53" s="42">
        <f t="shared" si="31"/>
        <v>75</v>
      </c>
      <c r="I53" s="42">
        <f t="shared" si="31"/>
        <v>80</v>
      </c>
      <c r="J53" s="43"/>
      <c r="K53" s="52"/>
      <c r="L53" s="52"/>
      <c r="M53" s="52"/>
      <c r="N53" s="52"/>
      <c r="O53" s="52"/>
      <c r="P53" s="52"/>
      <c r="Q53" s="52"/>
      <c r="R53" s="55"/>
    </row>
    <row r="54" ht="12.75" customHeight="1">
      <c r="B54" s="72"/>
      <c r="C54" s="73"/>
      <c r="D54" s="74"/>
      <c r="E54" s="75">
        <v>5.0</v>
      </c>
      <c r="F54" s="76">
        <f t="shared" ref="F54:I54" si="32">F50</f>
        <v>60</v>
      </c>
      <c r="G54" s="76">
        <f t="shared" si="32"/>
        <v>67.5</v>
      </c>
      <c r="H54" s="76">
        <f t="shared" si="32"/>
        <v>75</v>
      </c>
      <c r="I54" s="76">
        <f t="shared" si="32"/>
        <v>80</v>
      </c>
      <c r="J54" s="77"/>
      <c r="K54" s="78"/>
      <c r="L54" s="78"/>
      <c r="M54" s="78"/>
      <c r="N54" s="78"/>
      <c r="O54" s="78"/>
      <c r="P54" s="78"/>
      <c r="Q54" s="78"/>
      <c r="R54" s="79"/>
    </row>
    <row r="55" ht="12.75" customHeight="1"/>
    <row r="56" ht="12.75" customHeight="1"/>
    <row r="57" ht="12.75" customHeight="1">
      <c r="B57" s="58" t="s">
        <v>44</v>
      </c>
    </row>
    <row r="58" ht="12.75" customHeight="1">
      <c r="B58" t="s">
        <v>37</v>
      </c>
    </row>
    <row r="59" ht="12.75" customHeight="1"/>
    <row r="60" ht="12.75" customHeight="1">
      <c r="B60" s="61" t="s">
        <v>38</v>
      </c>
    </row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5">
    <mergeCell ref="L29:R29"/>
    <mergeCell ref="L30:R30"/>
    <mergeCell ref="C32:C36"/>
    <mergeCell ref="C37:C39"/>
    <mergeCell ref="B40:B54"/>
    <mergeCell ref="C40:C44"/>
    <mergeCell ref="C45:C49"/>
    <mergeCell ref="C50:C54"/>
    <mergeCell ref="B12:B26"/>
    <mergeCell ref="C12:C16"/>
    <mergeCell ref="C17:C21"/>
    <mergeCell ref="C22:C26"/>
    <mergeCell ref="B27:B39"/>
    <mergeCell ref="C27:C31"/>
    <mergeCell ref="L28:R28"/>
  </mergeCells>
  <hyperlinks>
    <hyperlink r:id="rId1" ref="B8"/>
    <hyperlink r:id="rId2" ref="B60"/>
  </hyperlinks>
  <printOptions/>
  <pageMargins bottom="0.75" footer="0.0" header="0.0" left="0.7" right="0.7" top="0.75"/>
  <pageSetup orientation="landscape"/>
  <drawing r:id="rId3"/>
</worksheet>
</file>