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Starting Weight Calculator" sheetId="2" r:id="rId5"/>
    <sheet state="visible" name="Setup" sheetId="3" r:id="rId6"/>
    <sheet state="visible" name="Lift" sheetId="4" r:id="rId7"/>
    <sheet state="visible" name="Progress" sheetId="5" r:id="rId8"/>
  </sheets>
  <definedNames>
    <definedName name="NamedRange1">Lift!$A$1:$AK$43</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3">
      <text>
        <t xml:space="preserve">Training Max = 90% of 1RM
For info: Google "Jim Wendler training max"</t>
      </text>
    </comment>
  </commentList>
</comments>
</file>

<file path=xl/sharedStrings.xml><?xml version="1.0" encoding="utf-8"?>
<sst xmlns="http://schemas.openxmlformats.org/spreadsheetml/2006/main" count="79" uniqueCount="54">
  <si>
    <t>You can use this tab to help you determine your starting weight for the main lifts. 
Do this for EACH main lift.
Don't use this for accessories - start those at a weight that is very easy. You'll add weight quickly.</t>
  </si>
  <si>
    <r>
      <rPr>
        <b/>
        <u/>
      </rPr>
      <t xml:space="preserve">INSTRUCTIONS:
</t>
    </r>
    <r>
      <rPr/>
      <t>- Input your 1RM for the various lifts on the "Setup" tab. 
- Input rounding on "Setup" tab. Use 5 for lbs and 2.5 for kgs.
- The "rep target" value refers to how many reps must be achieved in a set to add weight to your working sets. You can probably leave this as-is, but you can adjust it if you'd like.
- The "increment" value refers to how much weight is added to your working sets after each session when the rep target is achieved. Again, you probably don't need to adjust this at first but it's there if you need it.
- You're now ready to train.
- Input the reps achieved in each green cell. These are your working sets. Please note that you have fewer working sets for deadlifts.</t>
    </r>
  </si>
  <si>
    <t>Week 1</t>
  </si>
  <si>
    <t>Week 2</t>
  </si>
  <si>
    <t>edit these cells</t>
  </si>
  <si>
    <t>Week 3</t>
  </si>
  <si>
    <t>Week 4</t>
  </si>
  <si>
    <t>Important: Do Not Edit These Values Unless You Want to Make Your Own Rep % Curve</t>
  </si>
  <si>
    <t>Week 5</t>
  </si>
  <si>
    <t>Week 6</t>
  </si>
  <si>
    <t>Week 7</t>
  </si>
  <si>
    <t>Week 8</t>
  </si>
  <si>
    <t>Settings</t>
  </si>
  <si>
    <t>Inputs</t>
  </si>
  <si>
    <t>Day 1</t>
  </si>
  <si>
    <t>Reps</t>
  </si>
  <si>
    <t>Day 2</t>
  </si>
  <si>
    <t>Day 3</t>
  </si>
  <si>
    <t>Brzycki</t>
  </si>
  <si>
    <t>Baechle</t>
  </si>
  <si>
    <t>dos Remedios</t>
  </si>
  <si>
    <t>Average</t>
  </si>
  <si>
    <t>Weight Lifted</t>
  </si>
  <si>
    <t>Units</t>
  </si>
  <si>
    <t>lb</t>
  </si>
  <si>
    <t>Warm-up Rounding</t>
  </si>
  <si>
    <t>GreySkull LP [β6]</t>
  </si>
  <si>
    <t>Must = 1 through 10</t>
  </si>
  <si>
    <t>Rounding</t>
  </si>
  <si>
    <t>5 = lb, 2.5 = kg</t>
  </si>
  <si>
    <t>Starting weight = weight you can get for 8 to 10 reps OR use "starting weight calculator"</t>
  </si>
  <si>
    <t>Estimated Starting Weight</t>
  </si>
  <si>
    <t>&lt;-- Use this weight on "Setup" tab.</t>
  </si>
  <si>
    <t>Main Lifts</t>
  </si>
  <si>
    <t>Starting Weight</t>
  </si>
  <si>
    <t>You don't need to know your 1RM or TM, they are provided for your own information.</t>
  </si>
  <si>
    <t>Increment</t>
  </si>
  <si>
    <t>Rep Target</t>
  </si>
  <si>
    <t>Bench</t>
  </si>
  <si>
    <t>Estimated 1RM</t>
  </si>
  <si>
    <t>OHP</t>
  </si>
  <si>
    <t>Estimated TM</t>
  </si>
  <si>
    <t>Squat</t>
  </si>
  <si>
    <t>Deadlift</t>
  </si>
  <si>
    <t>Multiplier</t>
  </si>
  <si>
    <t>Row</t>
  </si>
  <si>
    <t>Chin-up</t>
  </si>
  <si>
    <t>Tricep Ext.</t>
  </si>
  <si>
    <t>Bicep Curl</t>
  </si>
  <si>
    <t>Ab Rollout</t>
  </si>
  <si>
    <t>Shrug</t>
  </si>
  <si>
    <t>Warm-Up</t>
  </si>
  <si>
    <t>Working Weight --&gt;</t>
  </si>
  <si>
    <t>105 single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</si>
</sst>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9">
    <font>
      <sz val="10.0"/>
      <color rgb="FF000000"/>
      <name val="Arial"/>
    </font>
    <font>
      <sz val="11.0"/>
      <color rgb="FF000000"/>
      <name val="Arial"/>
    </font>
    <font/>
    <font>
      <b/>
      <sz val="10.0"/>
      <color rgb="FF000000"/>
      <name val="Arial"/>
    </font>
    <font>
      <name val="Arial"/>
    </font>
    <font>
      <b/>
      <i/>
      <name val="Arial"/>
    </font>
    <font>
      <b/>
      <sz val="11.0"/>
      <color rgb="FF000000"/>
      <name val="Arial"/>
    </font>
    <font>
      <i/>
      <u/>
      <color rgb="FF1155CC"/>
      <name val="Arial"/>
    </font>
    <font>
      <b/>
      <u/>
      <name val="Arial"/>
    </font>
    <font>
      <b/>
      <name val="Arial"/>
    </font>
    <font>
      <b/>
      <i/>
      <sz val="11.0"/>
      <color rgb="FFFF0000"/>
      <name val="Arial"/>
    </font>
    <font>
      <i/>
      <name val="Arial"/>
    </font>
    <font>
      <b/>
      <sz val="11.0"/>
      <color rgb="FFFF0000"/>
      <name val="Arial"/>
    </font>
    <font>
      <i/>
      <sz val="11.0"/>
      <color rgb="FF000000"/>
      <name val="Arial"/>
    </font>
    <font>
      <b/>
      <sz val="18.0"/>
    </font>
    <font>
      <i/>
      <u/>
    </font>
    <font>
      <b/>
      <sz val="11.0"/>
      <name val="Arial"/>
    </font>
    <font>
      <b/>
      <sz val="10.0"/>
      <color rgb="FFFF0000"/>
      <name val="Arial"/>
    </font>
    <font>
      <b/>
      <i/>
      <sz val="11.0"/>
      <name val="Arial"/>
    </font>
  </fonts>
  <fills count="8">
    <fill>
      <patternFill patternType="none"/>
    </fill>
    <fill>
      <patternFill patternType="lightGray"/>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EFEFEF"/>
        <bgColor rgb="FFEFEFEF"/>
      </patternFill>
    </fill>
    <fill>
      <patternFill patternType="solid">
        <fgColor rgb="FF00FFFF"/>
        <bgColor rgb="FF00FFFF"/>
      </patternFill>
    </fill>
    <fill>
      <patternFill patternType="solid">
        <fgColor rgb="FF00FF00"/>
        <bgColor rgb="FF00FF00"/>
      </patternFill>
    </fill>
  </fills>
  <borders count="28">
    <border/>
    <border>
      <left/>
      <right/>
      <top/>
      <bottom/>
    </border>
    <border>
      <left/>
      <right style="thin">
        <color rgb="FF000000"/>
      </right>
      <top/>
      <bottom style="thin">
        <color rgb="FF000000"/>
      </bottom>
    </border>
    <border>
      <left/>
      <right/>
      <top/>
      <bottom style="thin">
        <color rgb="FF000000"/>
      </bottom>
    </border>
    <border>
      <left/>
      <right style="thin">
        <color rgb="FF000000"/>
      </right>
      <top/>
      <bottom/>
    </border>
    <border>
      <left/>
      <right/>
      <top style="thin">
        <color rgb="FF000000"/>
      </top>
      <bottom/>
    </border>
    <border>
      <left/>
      <top/>
      <bottom style="thin">
        <color rgb="FF000000"/>
      </bottom>
    </border>
    <border>
      <top/>
      <bottom style="thin">
        <color rgb="FF000000"/>
      </bottom>
    </border>
    <border>
      <right/>
      <top/>
      <bottom style="thin">
        <color rgb="FF000000"/>
      </bottom>
    </border>
    <border>
      <left/>
      <top/>
      <bottom/>
    </border>
    <border>
      <top/>
      <bottom/>
    </border>
    <border>
      <right/>
      <top/>
      <bottom/>
    </border>
    <border>
      <left style="thin">
        <color rgb="FF000000"/>
      </left>
      <right/>
      <top/>
      <bottom style="thin">
        <color rgb="FF000000"/>
      </bottom>
    </border>
    <border>
      <left style="thin">
        <color rgb="FF000000"/>
      </left>
      <right/>
      <top style="thin">
        <color rgb="FF000000"/>
      </top>
      <bottom/>
    </border>
    <border>
      <left style="thin">
        <color rgb="FF000000"/>
      </left>
      <right/>
      <top/>
      <bottom/>
    </border>
    <border>
      <right style="thin">
        <color rgb="FF000000"/>
      </right>
      <top/>
      <bottom style="thin">
        <color rgb="FF000000"/>
      </bottom>
    </border>
    <border>
      <left/>
      <top style="thin">
        <color rgb="FF000000"/>
      </top>
      <bottom/>
    </border>
    <border>
      <right/>
      <top style="thin">
        <color rgb="FF000000"/>
      </top>
      <bottom/>
    </border>
    <border>
      <left/>
      <right style="thin">
        <color rgb="FF000000"/>
      </right>
      <top style="thin">
        <color rgb="FF000000"/>
      </top>
      <bottom/>
    </border>
    <border>
      <left/>
      <top/>
    </border>
    <border>
      <right/>
      <top/>
    </border>
    <border>
      <left/>
      <bottom/>
    </border>
    <border>
      <right/>
      <bottom/>
    </border>
    <border>
      <left/>
      <right/>
      <top/>
    </border>
    <border>
      <left style="thin">
        <color rgb="FF000000"/>
      </left>
      <top/>
      <bottom/>
    </border>
    <border>
      <left style="thin">
        <color rgb="FF000000"/>
      </left>
      <right style="thin">
        <color rgb="FF000000"/>
      </right>
      <top style="thin">
        <color rgb="FF000000"/>
      </top>
      <bottom style="thin">
        <color rgb="FF000000"/>
      </bottom>
    </border>
    <border>
      <left/>
      <right/>
      <bottom/>
    </border>
    <border>
      <right style="thin">
        <color rgb="FF000000"/>
      </right>
      <top/>
      <bottom/>
    </border>
  </borders>
  <cellStyleXfs count="1">
    <xf borderId="0" fillId="0" fontId="0" numFmtId="0" applyAlignment="1" applyFont="1"/>
  </cellStyleXfs>
  <cellXfs count="121">
    <xf borderId="0" fillId="0" fontId="0" numFmtId="0" xfId="0" applyAlignment="1" applyFont="1">
      <alignment readingOrder="0" shrinkToFit="0" vertical="bottom" wrapText="1"/>
    </xf>
    <xf borderId="1" fillId="2" fontId="1" numFmtId="0" xfId="0" applyAlignment="1" applyBorder="1" applyFill="1" applyFont="1">
      <alignment shrinkToFit="0" wrapText="1"/>
    </xf>
    <xf borderId="1" fillId="2" fontId="0" numFmtId="0" xfId="0" applyAlignment="1" applyBorder="1" applyFill="1" applyFont="1">
      <alignment shrinkToFit="0" vertical="center" wrapText="0"/>
    </xf>
    <xf borderId="0" fillId="0" fontId="2" numFmtId="0" xfId="0" applyAlignment="1" applyFont="1">
      <alignment horizontal="center" readingOrder="0" shrinkToFit="0" vertical="center" wrapText="1"/>
    </xf>
    <xf borderId="0" fillId="0" fontId="2" numFmtId="0" xfId="0" applyAlignment="1" applyFont="1">
      <alignment readingOrder="0" shrinkToFit="0" wrapText="1"/>
    </xf>
    <xf borderId="1" fillId="2" fontId="3" numFmtId="0" xfId="0" applyAlignment="1" applyBorder="1" applyFill="1" applyFont="1">
      <alignment readingOrder="0" shrinkToFit="0" vertical="center" wrapText="0"/>
    </xf>
    <xf borderId="0" fillId="3" fontId="4" numFmtId="0" xfId="0" applyAlignment="1" applyFill="1" applyFont="1">
      <alignment readingOrder="0" shrinkToFit="0" vertical="bottom" wrapText="1"/>
    </xf>
    <xf borderId="0" fillId="0" fontId="4" numFmtId="0" xfId="0" applyAlignment="1" applyFont="1">
      <alignment shrinkToFit="0" vertical="bottom" wrapText="1"/>
    </xf>
    <xf borderId="0" fillId="4" fontId="5" numFmtId="0" xfId="0" applyAlignment="1" applyFill="1" applyFont="1">
      <alignment shrinkToFit="0" vertical="bottom" wrapText="1"/>
    </xf>
    <xf borderId="2" fillId="2" fontId="6" numFmtId="0" xfId="0" applyAlignment="1" applyBorder="1" applyFill="1" applyFont="1">
      <alignment horizontal="center" shrinkToFit="0" vertical="center" wrapText="1"/>
    </xf>
    <xf borderId="3" fillId="2" fontId="6" numFmtId="0" xfId="0" applyAlignment="1" applyBorder="1" applyFill="1" applyFont="1">
      <alignment horizontal="left" shrinkToFit="0" vertical="center" wrapText="1"/>
    </xf>
    <xf borderId="0" fillId="0" fontId="7" numFmtId="0" xfId="0" applyAlignment="1" applyFont="1">
      <alignment horizontal="center" shrinkToFit="0" vertical="bottom" wrapText="1"/>
    </xf>
    <xf borderId="3" fillId="2" fontId="6" numFmtId="0" xfId="0" applyAlignment="1" applyBorder="1" applyFill="1" applyFont="1">
      <alignment horizontal="center" shrinkToFit="0" vertical="center" wrapText="1"/>
    </xf>
    <xf borderId="0" fillId="0" fontId="8" numFmtId="0" xfId="0" applyAlignment="1" applyFont="1">
      <alignment shrinkToFit="0" vertical="bottom" wrapText="1"/>
    </xf>
    <xf borderId="1" fillId="2" fontId="6" numFmtId="0" xfId="0" applyAlignment="1" applyBorder="1" applyFill="1" applyFont="1">
      <alignment horizontal="center" shrinkToFit="0" vertical="center" wrapText="1"/>
    </xf>
    <xf borderId="1" fillId="2" fontId="0" numFmtId="0" xfId="0" applyAlignment="1" applyBorder="1" applyFill="1" applyFont="1">
      <alignment readingOrder="0" shrinkToFit="0" vertical="center" wrapText="0"/>
    </xf>
    <xf borderId="0" fillId="5" fontId="4" numFmtId="0" xfId="0" applyAlignment="1" applyFill="1" applyFont="1">
      <alignment shrinkToFit="0" vertical="bottom" wrapText="1"/>
    </xf>
    <xf borderId="4" fillId="2" fontId="1" numFmtId="0" xfId="0" applyAlignment="1" applyBorder="1" applyFill="1" applyFont="1">
      <alignment shrinkToFit="0" wrapText="1"/>
    </xf>
    <xf borderId="0" fillId="0" fontId="9" numFmtId="0" xfId="0" applyAlignment="1" applyFont="1">
      <alignment readingOrder="0" shrinkToFit="0" vertical="bottom" wrapText="1"/>
    </xf>
    <xf borderId="5" fillId="2" fontId="1" numFmtId="0" xfId="0" applyAlignment="1" applyBorder="1" applyFill="1" applyFont="1">
      <alignment shrinkToFit="0" vertical="center" wrapText="0"/>
    </xf>
    <xf borderId="0" fillId="3" fontId="4" numFmtId="0" xfId="0" applyAlignment="1" applyFill="1" applyFont="1">
      <alignment horizontal="right" readingOrder="0" shrinkToFit="0" vertical="bottom" wrapText="1"/>
    </xf>
    <xf borderId="1" fillId="2" fontId="10" numFmtId="0" xfId="0" applyAlignment="1" applyBorder="1" applyFill="1" applyFont="1">
      <alignment horizontal="right" readingOrder="0" shrinkToFit="0" vertical="center" wrapText="0"/>
    </xf>
    <xf borderId="0" fillId="5" fontId="4" numFmtId="0" xfId="0" applyAlignment="1" applyFill="1" applyFont="1">
      <alignment horizontal="right" shrinkToFit="0" vertical="bottom" wrapText="1"/>
    </xf>
    <xf borderId="0" fillId="5" fontId="4" numFmtId="3" xfId="0" applyAlignment="1" applyFill="1" applyFont="1" applyNumberFormat="1">
      <alignment horizontal="right" shrinkToFit="0" vertical="bottom" wrapText="1"/>
    </xf>
    <xf borderId="1" fillId="2" fontId="1" numFmtId="0" xfId="0" applyAlignment="1" applyBorder="1" applyFill="1" applyFont="1">
      <alignment shrinkToFit="0" vertical="center" wrapText="0"/>
    </xf>
    <xf borderId="1" fillId="2" fontId="10" numFmtId="0" xfId="0" applyAlignment="1" applyBorder="1" applyFill="1" applyFont="1">
      <alignment horizontal="right" shrinkToFit="0" vertical="center" wrapText="0"/>
    </xf>
    <xf borderId="0" fillId="0" fontId="9" numFmtId="0" xfId="0" applyAlignment="1" applyFont="1">
      <alignment shrinkToFit="0" vertical="bottom" wrapText="1"/>
    </xf>
    <xf borderId="0" fillId="6" fontId="11" numFmtId="0" xfId="0" applyAlignment="1" applyFill="1" applyFont="1">
      <alignment readingOrder="0" shrinkToFit="0" vertical="bottom" wrapText="1"/>
    </xf>
    <xf borderId="1" fillId="2" fontId="12" numFmtId="0" xfId="0" applyAlignment="1" applyBorder="1" applyFill="1" applyFont="1">
      <alignment horizontal="left" shrinkToFit="0" vertical="center" wrapText="1"/>
    </xf>
    <xf borderId="6" fillId="2" fontId="6" numFmtId="0" xfId="0" applyAlignment="1" applyBorder="1" applyFill="1" applyFont="1">
      <alignment horizontal="center" shrinkToFit="0" vertical="center" wrapText="0"/>
    </xf>
    <xf borderId="7" fillId="0" fontId="2" numFmtId="0" xfId="0" applyAlignment="1" applyBorder="1" applyFont="1">
      <alignment shrinkToFit="0" wrapText="1"/>
    </xf>
    <xf borderId="0" fillId="0" fontId="4" numFmtId="0" xfId="0" applyAlignment="1" applyFont="1">
      <alignment readingOrder="0" shrinkToFit="0" vertical="bottom" wrapText="1"/>
    </xf>
    <xf borderId="8" fillId="0" fontId="2" numFmtId="0" xfId="0" applyAlignment="1" applyBorder="1" applyFont="1">
      <alignment shrinkToFit="0" wrapText="1"/>
    </xf>
    <xf borderId="3" fillId="2" fontId="3" numFmtId="0" xfId="0" applyAlignment="1" applyBorder="1" applyFill="1" applyFont="1">
      <alignment shrinkToFit="0" vertical="center" wrapText="0"/>
    </xf>
    <xf borderId="3" fillId="2" fontId="6" numFmtId="0" xfId="0" applyAlignment="1" applyBorder="1" applyFill="1" applyFont="1">
      <alignment horizontal="center" shrinkToFit="0" vertical="center" wrapText="0"/>
    </xf>
    <xf borderId="9" fillId="2" fontId="13" numFmtId="0" xfId="0" applyAlignment="1" applyBorder="1" applyFill="1" applyFont="1">
      <alignment readingOrder="0" shrinkToFit="0" wrapText="1"/>
    </xf>
    <xf borderId="10" fillId="0" fontId="2" numFmtId="0" xfId="0" applyAlignment="1" applyBorder="1" applyFont="1">
      <alignment shrinkToFit="0" wrapText="1"/>
    </xf>
    <xf borderId="11" fillId="0" fontId="2" numFmtId="0" xfId="0" applyAlignment="1" applyBorder="1" applyFont="1">
      <alignment shrinkToFit="0" wrapText="1"/>
    </xf>
    <xf borderId="3" fillId="2" fontId="1" numFmtId="0" xfId="0" applyAlignment="1" applyBorder="1" applyFill="1" applyFont="1">
      <alignment shrinkToFit="0" vertical="center" wrapText="0"/>
    </xf>
    <xf borderId="0" fillId="0" fontId="14" numFmtId="0" xfId="0" applyAlignment="1" applyFont="1">
      <alignment shrinkToFit="0" wrapText="1"/>
    </xf>
    <xf borderId="1" fillId="2" fontId="6" numFmtId="0" xfId="0" applyAlignment="1" applyBorder="1" applyFill="1" applyFont="1">
      <alignment horizontal="right" shrinkToFit="0" vertical="center" wrapText="1"/>
    </xf>
    <xf borderId="2" fillId="2" fontId="6" numFmtId="0" xfId="0" applyAlignment="1" applyBorder="1" applyFill="1" applyFont="1">
      <alignment horizontal="right" shrinkToFit="0" vertical="center" wrapText="1"/>
    </xf>
    <xf borderId="5" fillId="2" fontId="0" numFmtId="0" xfId="0" applyAlignment="1" applyBorder="1" applyFill="1" applyFont="1">
      <alignment shrinkToFit="0" vertical="center" wrapText="0"/>
    </xf>
    <xf borderId="12" fillId="2" fontId="6" numFmtId="0" xfId="0" applyAlignment="1" applyBorder="1" applyFill="1" applyFont="1">
      <alignment horizontal="left" shrinkToFit="0" vertical="center" wrapText="1"/>
    </xf>
    <xf borderId="5" fillId="2" fontId="3" numFmtId="0" xfId="0" applyAlignment="1" applyBorder="1" applyFill="1" applyFont="1">
      <alignment shrinkToFit="0" vertical="center" wrapText="0"/>
    </xf>
    <xf borderId="3" fillId="2" fontId="6" numFmtId="0" xfId="0" applyAlignment="1" applyBorder="1" applyFill="1" applyFont="1">
      <alignment horizontal="right" readingOrder="0" shrinkToFit="0" vertical="center" wrapText="1"/>
    </xf>
    <xf borderId="0" fillId="0" fontId="15" numFmtId="0" xfId="0" applyAlignment="1" applyFont="1">
      <alignment readingOrder="0" shrinkToFit="0" wrapText="1"/>
    </xf>
    <xf borderId="3" fillId="2" fontId="6" numFmtId="0" xfId="0" applyAlignment="1" applyBorder="1" applyFill="1" applyFont="1">
      <alignment horizontal="right" shrinkToFit="0" vertical="center" wrapText="1"/>
    </xf>
    <xf borderId="0" fillId="5" fontId="4" numFmtId="3" xfId="0" applyAlignment="1" applyFill="1" applyFont="1" applyNumberFormat="1">
      <alignment shrinkToFit="0" vertical="bottom" wrapText="1"/>
    </xf>
    <xf borderId="13" fillId="2" fontId="1" numFmtId="0" xfId="0" applyAlignment="1" applyBorder="1" applyFill="1" applyFont="1">
      <alignment shrinkToFit="0" vertical="center" wrapText="0"/>
    </xf>
    <xf borderId="1" fillId="2" fontId="10" numFmtId="164" xfId="0" applyAlignment="1" applyBorder="1" applyFill="1" applyFont="1" applyNumberFormat="1">
      <alignment horizontal="right" readingOrder="0" shrinkToFit="0" vertical="center" wrapText="0"/>
    </xf>
    <xf borderId="1" fillId="2" fontId="13" numFmtId="164" xfId="0" applyAlignment="1" applyBorder="1" applyFill="1" applyFont="1" applyNumberFormat="1">
      <alignment horizontal="right" shrinkToFit="0" vertical="center" wrapText="0"/>
    </xf>
    <xf borderId="1" fillId="2" fontId="1" numFmtId="1" xfId="0" applyAlignment="1" applyBorder="1" applyFill="1" applyFont="1" applyNumberFormat="1">
      <alignment shrinkToFit="0" wrapText="1"/>
    </xf>
    <xf borderId="0" fillId="0" fontId="4" numFmtId="1" xfId="0" applyAlignment="1" applyFont="1" applyNumberFormat="1">
      <alignment horizontal="right" shrinkToFit="0" vertical="bottom" wrapText="1"/>
    </xf>
    <xf borderId="1" fillId="2" fontId="1" numFmtId="164" xfId="0" applyAlignment="1" applyBorder="1" applyFill="1" applyFont="1" applyNumberFormat="1">
      <alignment shrinkToFit="0" wrapText="1"/>
    </xf>
    <xf borderId="14" fillId="2" fontId="1" numFmtId="0" xfId="0" applyAlignment="1" applyBorder="1" applyFill="1" applyFont="1">
      <alignment readingOrder="0" shrinkToFit="0" vertical="center" wrapText="0"/>
    </xf>
    <xf borderId="6" fillId="2" fontId="6" numFmtId="0" xfId="0" applyAlignment="1" applyBorder="1" applyFill="1" applyFont="1">
      <alignment horizontal="right" shrinkToFit="0" vertical="center" wrapText="0"/>
    </xf>
    <xf borderId="15" fillId="0" fontId="2" numFmtId="0" xfId="0" applyAlignment="1" applyBorder="1" applyFont="1">
      <alignment shrinkToFit="0" wrapText="1"/>
    </xf>
    <xf borderId="0" fillId="0" fontId="4" numFmtId="1" xfId="0" applyAlignment="1" applyFont="1" applyNumberFormat="1">
      <alignment shrinkToFit="0" vertical="bottom" wrapText="1"/>
    </xf>
    <xf borderId="12" fillId="2" fontId="6" numFmtId="0" xfId="0" applyAlignment="1" applyBorder="1" applyFill="1" applyFont="1">
      <alignment horizontal="center" shrinkToFit="0" vertical="center" wrapText="0"/>
    </xf>
    <xf borderId="14" fillId="2" fontId="1" numFmtId="0" xfId="0" applyAlignment="1" applyBorder="1" applyFill="1" applyFont="1">
      <alignment shrinkToFit="0" vertical="center" wrapText="0"/>
    </xf>
    <xf borderId="3" fillId="2" fontId="6" numFmtId="0" xfId="0" applyAlignment="1" applyBorder="1" applyFill="1" applyFont="1">
      <alignment horizontal="right" shrinkToFit="0" vertical="center" wrapText="0"/>
    </xf>
    <xf borderId="0" fillId="5" fontId="11" numFmtId="0" xfId="0" applyAlignment="1" applyFill="1" applyFont="1">
      <alignment shrinkToFit="0" vertical="bottom" wrapText="1"/>
    </xf>
    <xf borderId="3" fillId="2" fontId="6" numFmtId="164" xfId="0" applyAlignment="1" applyBorder="1" applyFill="1" applyFont="1" applyNumberFormat="1">
      <alignment horizontal="right" shrinkToFit="0" vertical="center" wrapText="0"/>
    </xf>
    <xf borderId="0" fillId="5" fontId="11" numFmtId="0" xfId="0" applyAlignment="1" applyFill="1" applyFont="1">
      <alignment horizontal="right" shrinkToFit="0" vertical="bottom" wrapText="1"/>
    </xf>
    <xf borderId="1" fillId="2" fontId="10" numFmtId="164" xfId="0" applyAlignment="1" applyBorder="1" applyFill="1" applyFont="1" applyNumberFormat="1">
      <alignment horizontal="right" shrinkToFit="0" vertical="center" wrapText="0"/>
    </xf>
    <xf borderId="2" fillId="2" fontId="1" numFmtId="0" xfId="0" applyAlignment="1" applyBorder="1" applyFill="1" applyFont="1">
      <alignment shrinkToFit="0" wrapText="1"/>
    </xf>
    <xf borderId="3" fillId="2" fontId="1" numFmtId="0" xfId="0" applyAlignment="1" applyBorder="1" applyFill="1" applyFont="1">
      <alignment shrinkToFit="0" wrapText="1"/>
    </xf>
    <xf borderId="1" fillId="2" fontId="6" numFmtId="0" xfId="0" applyAlignment="1" applyBorder="1" applyFill="1" applyFont="1">
      <alignment horizontal="right" shrinkToFit="0" vertical="center" wrapText="0"/>
    </xf>
    <xf borderId="1" fillId="2" fontId="6" numFmtId="0" xfId="0" applyAlignment="1" applyBorder="1" applyFill="1" applyFont="1">
      <alignment horizontal="left" shrinkToFit="0" vertical="center" wrapText="0"/>
    </xf>
    <xf borderId="3" fillId="2" fontId="6" numFmtId="0" xfId="0" applyAlignment="1" applyBorder="1" applyFill="1" applyFont="1">
      <alignment shrinkToFit="0" vertical="center" wrapText="0"/>
    </xf>
    <xf borderId="1" fillId="2" fontId="6" numFmtId="0" xfId="0" applyAlignment="1" applyBorder="1" applyFill="1" applyFont="1">
      <alignment shrinkToFit="0" vertical="center" wrapText="0"/>
    </xf>
    <xf borderId="1" fillId="2" fontId="6" numFmtId="0" xfId="0" applyAlignment="1" applyBorder="1" applyFill="1" applyFont="1">
      <alignment horizontal="center" shrinkToFit="0" vertical="center" wrapText="0"/>
    </xf>
    <xf borderId="9" fillId="2" fontId="6" numFmtId="0" xfId="0" applyAlignment="1" applyBorder="1" applyFill="1" applyFont="1">
      <alignment horizontal="left" shrinkToFit="0" vertical="center" wrapText="0"/>
    </xf>
    <xf borderId="16" fillId="2" fontId="0" numFmtId="0" xfId="0" applyAlignment="1" applyBorder="1" applyFill="1" applyFont="1">
      <alignment horizontal="right" shrinkToFit="0" vertical="center" wrapText="0"/>
    </xf>
    <xf borderId="17" fillId="0" fontId="2" numFmtId="0" xfId="0" applyAlignment="1" applyBorder="1" applyFont="1">
      <alignment shrinkToFit="0" wrapText="1"/>
    </xf>
    <xf borderId="18" fillId="2" fontId="1" numFmtId="1" xfId="0" applyAlignment="1" applyBorder="1" applyFill="1" applyFont="1" applyNumberFormat="1">
      <alignment horizontal="right" shrinkToFit="0" vertical="center" wrapText="0"/>
    </xf>
    <xf borderId="13" fillId="2" fontId="1" numFmtId="0" xfId="0" applyAlignment="1" applyBorder="1" applyFill="1" applyFont="1">
      <alignment horizontal="center" shrinkToFit="0" vertical="center" wrapText="0"/>
    </xf>
    <xf borderId="5" fillId="2" fontId="13" numFmtId="164" xfId="0" applyAlignment="1" applyBorder="1" applyFill="1" applyFont="1" applyNumberFormat="1">
      <alignment horizontal="right" shrinkToFit="0" vertical="center" wrapText="0"/>
    </xf>
    <xf borderId="19" fillId="2" fontId="0" numFmtId="0" xfId="0" applyAlignment="1" applyBorder="1" applyFill="1" applyFont="1">
      <alignment horizontal="right" shrinkToFit="0" vertical="center" wrapText="0"/>
    </xf>
    <xf borderId="20" fillId="0" fontId="2" numFmtId="0" xfId="0" applyAlignment="1" applyBorder="1" applyFont="1">
      <alignment shrinkToFit="0" wrapText="1"/>
    </xf>
    <xf borderId="4" fillId="2" fontId="1" numFmtId="1" xfId="0" applyAlignment="1" applyBorder="1" applyFill="1" applyFont="1" applyNumberFormat="1">
      <alignment horizontal="right" shrinkToFit="0" vertical="center" wrapText="0"/>
    </xf>
    <xf borderId="14" fillId="2" fontId="1" numFmtId="0" xfId="0" applyAlignment="1" applyBorder="1" applyFill="1" applyFont="1">
      <alignment horizontal="center" shrinkToFit="0" vertical="center" wrapText="0"/>
    </xf>
    <xf borderId="21" fillId="0" fontId="2" numFmtId="0" xfId="0" applyAlignment="1" applyBorder="1" applyFont="1">
      <alignment shrinkToFit="0" wrapText="1"/>
    </xf>
    <xf borderId="22" fillId="0" fontId="2" numFmtId="0" xfId="0" applyAlignment="1" applyBorder="1" applyFont="1">
      <alignment shrinkToFit="0" wrapText="1"/>
    </xf>
    <xf borderId="1" fillId="2" fontId="1" numFmtId="0" xfId="0" applyAlignment="1" applyBorder="1" applyFill="1" applyFont="1">
      <alignment horizontal="center" shrinkToFit="0" vertical="center" wrapText="0"/>
    </xf>
    <xf borderId="23" fillId="2" fontId="10" numFmtId="164" xfId="0" applyAlignment="1" applyBorder="1" applyFill="1" applyFont="1" applyNumberFormat="1">
      <alignment horizontal="right" shrinkToFit="0" vertical="center" wrapText="0"/>
    </xf>
    <xf borderId="4" fillId="2" fontId="1" numFmtId="2" xfId="0" applyAlignment="1" applyBorder="1" applyFill="1" applyFont="1" applyNumberFormat="1">
      <alignment horizontal="right" shrinkToFit="0" vertical="center" wrapText="0"/>
    </xf>
    <xf borderId="24" fillId="2" fontId="1" numFmtId="0" xfId="0" applyAlignment="1" applyBorder="1" applyFill="1" applyFont="1">
      <alignment horizontal="center" shrinkToFit="0" vertical="center" wrapText="0"/>
    </xf>
    <xf borderId="25" fillId="7" fontId="16" numFmtId="1" xfId="0" applyAlignment="1" applyBorder="1" applyFill="1" applyFont="1" applyNumberFormat="1">
      <alignment horizontal="right" readingOrder="0" shrinkToFit="0" vertical="center" wrapText="0"/>
    </xf>
    <xf borderId="25" fillId="7" fontId="16" numFmtId="1" xfId="0" applyAlignment="1" applyBorder="1" applyFill="1" applyFont="1" applyNumberFormat="1">
      <alignment horizontal="right" shrinkToFit="0" vertical="center" wrapText="0"/>
    </xf>
    <xf borderId="11" fillId="2" fontId="0" numFmtId="0" xfId="0" applyAlignment="1" applyBorder="1" applyFill="1" applyFont="1">
      <alignment shrinkToFit="0" vertical="center" wrapText="0"/>
    </xf>
    <xf borderId="25" fillId="7" fontId="6" numFmtId="1" xfId="0" applyAlignment="1" applyBorder="1" applyFill="1" applyFont="1" applyNumberFormat="1">
      <alignment horizontal="right" readingOrder="0" shrinkToFit="0" vertical="center" wrapText="0"/>
    </xf>
    <xf borderId="25" fillId="7" fontId="6" numFmtId="1" xfId="0" applyAlignment="1" applyBorder="1" applyFill="1" applyFont="1" applyNumberFormat="1">
      <alignment horizontal="right" shrinkToFit="0" vertical="center" wrapText="0"/>
    </xf>
    <xf borderId="1" fillId="2" fontId="1" numFmtId="0" xfId="0" applyAlignment="1" applyBorder="1" applyFill="1" applyFont="1">
      <alignment horizontal="right" shrinkToFit="0" vertical="center" wrapText="0"/>
    </xf>
    <xf borderId="26" fillId="2" fontId="1" numFmtId="0" xfId="0" applyAlignment="1" applyBorder="1" applyFill="1" applyFont="1">
      <alignment horizontal="right" shrinkToFit="0" vertical="center" wrapText="0"/>
    </xf>
    <xf borderId="7" fillId="2" fontId="6" numFmtId="0" xfId="0" applyAlignment="1" applyBorder="1" applyFill="1" applyFont="1">
      <alignment horizontal="center" shrinkToFit="0" vertical="center" wrapText="0"/>
    </xf>
    <xf borderId="2" fillId="2" fontId="6" numFmtId="0" xfId="0" applyAlignment="1" applyBorder="1" applyFill="1" applyFont="1">
      <alignment horizontal="right" shrinkToFit="0" vertical="center" wrapText="0"/>
    </xf>
    <xf borderId="8" fillId="2" fontId="6" numFmtId="0" xfId="0" applyAlignment="1" applyBorder="1" applyFill="1" applyFont="1">
      <alignment horizontal="right" shrinkToFit="0" vertical="center" wrapText="0"/>
    </xf>
    <xf borderId="26" fillId="2" fontId="1" numFmtId="0" xfId="0" applyAlignment="1" applyBorder="1" applyFill="1" applyFont="1">
      <alignment shrinkToFit="0" wrapText="1"/>
    </xf>
    <xf borderId="18" fillId="2" fontId="1" numFmtId="0" xfId="0" applyAlignment="1" applyBorder="1" applyFill="1" applyFont="1">
      <alignment horizontal="right" shrinkToFit="0" vertical="center" wrapText="1"/>
    </xf>
    <xf borderId="11" fillId="2" fontId="17" numFmtId="164" xfId="0" applyAlignment="1" applyBorder="1" applyFill="1" applyFont="1" applyNumberFormat="1">
      <alignment shrinkToFit="0" vertical="center" wrapText="0"/>
    </xf>
    <xf borderId="1" fillId="2" fontId="12" numFmtId="0" xfId="0" applyAlignment="1" applyBorder="1" applyFill="1" applyFont="1">
      <alignment shrinkToFit="0" wrapText="1"/>
    </xf>
    <xf borderId="1" fillId="2" fontId="17" numFmtId="164" xfId="0" applyAlignment="1" applyBorder="1" applyFill="1" applyFont="1" applyNumberFormat="1">
      <alignment shrinkToFit="0" vertical="center" wrapText="0"/>
    </xf>
    <xf borderId="18" fillId="2" fontId="1" numFmtId="0" xfId="0" applyAlignment="1" applyBorder="1" applyFill="1" applyFont="1">
      <alignment horizontal="right" shrinkToFit="0" vertical="center" wrapText="0"/>
    </xf>
    <xf borderId="5" fillId="2" fontId="10" numFmtId="164" xfId="0" applyAlignment="1" applyBorder="1" applyFill="1" applyFont="1" applyNumberFormat="1">
      <alignment horizontal="right" shrinkToFit="0" vertical="center" wrapText="0"/>
    </xf>
    <xf borderId="4" fillId="2" fontId="1" numFmtId="0" xfId="0" applyAlignment="1" applyBorder="1" applyFill="1" applyFont="1">
      <alignment horizontal="right" shrinkToFit="0" vertical="center" wrapText="1"/>
    </xf>
    <xf borderId="11" fillId="2" fontId="12" numFmtId="0" xfId="0" applyAlignment="1" applyBorder="1" applyFill="1" applyFont="1">
      <alignment shrinkToFit="0" wrapText="1"/>
    </xf>
    <xf borderId="9" fillId="2" fontId="1" numFmtId="0" xfId="0" applyAlignment="1" applyBorder="1" applyFill="1" applyFont="1">
      <alignment horizontal="center" shrinkToFit="0" vertical="center" wrapText="1"/>
    </xf>
    <xf borderId="27" fillId="0" fontId="2" numFmtId="0" xfId="0" applyAlignment="1" applyBorder="1" applyFont="1">
      <alignment shrinkToFit="0" wrapText="1"/>
    </xf>
    <xf borderId="1" fillId="2" fontId="0" numFmtId="164" xfId="0" applyAlignment="1" applyBorder="1" applyFill="1" applyFont="1" applyNumberFormat="1">
      <alignment shrinkToFit="0" vertical="center" wrapText="0"/>
    </xf>
    <xf borderId="1" fillId="2" fontId="1" numFmtId="0" xfId="0" applyAlignment="1" applyBorder="1" applyFill="1" applyFont="1">
      <alignment shrinkToFit="0" vertical="center" wrapText="1"/>
    </xf>
    <xf borderId="1" fillId="2" fontId="0" numFmtId="0" xfId="0" applyAlignment="1" applyBorder="1" applyFill="1" applyFont="1">
      <alignment horizontal="right" shrinkToFit="0" vertical="center" wrapText="0"/>
    </xf>
    <xf borderId="1" fillId="2" fontId="13" numFmtId="0" xfId="0" applyAlignment="1" applyBorder="1" applyFill="1" applyFont="1">
      <alignment horizontal="center" shrinkToFit="0" vertical="center" wrapText="0"/>
    </xf>
    <xf borderId="4" fillId="2" fontId="1" numFmtId="0" xfId="0" applyAlignment="1" applyBorder="1" applyFill="1" applyFont="1">
      <alignment horizontal="right" shrinkToFit="0" vertical="center" wrapText="0"/>
    </xf>
    <xf borderId="1" fillId="2" fontId="18" numFmtId="1" xfId="0" applyAlignment="1" applyBorder="1" applyFill="1" applyFont="1" applyNumberFormat="1">
      <alignment horizontal="right" shrinkToFit="0" vertical="center" wrapText="0"/>
    </xf>
    <xf borderId="1" fillId="2" fontId="1" numFmtId="14" xfId="0" applyAlignment="1" applyBorder="1" applyFill="1" applyFont="1" applyNumberFormat="1">
      <alignment horizontal="right" shrinkToFit="0" vertical="center" wrapText="0"/>
    </xf>
    <xf borderId="3" fillId="2" fontId="6" numFmtId="1" xfId="0" applyAlignment="1" applyBorder="1" applyFill="1" applyFont="1" applyNumberFormat="1">
      <alignment horizontal="right" shrinkToFit="0" vertical="center" wrapText="0"/>
    </xf>
    <xf borderId="1" fillId="2" fontId="0" numFmtId="2" xfId="0" applyAlignment="1" applyBorder="1" applyFill="1" applyFont="1" applyNumberFormat="1">
      <alignment shrinkToFit="0" vertical="center" wrapText="0"/>
    </xf>
    <xf borderId="4" fillId="2" fontId="1" numFmtId="164" xfId="0" applyAlignment="1" applyBorder="1" applyFill="1" applyFont="1" applyNumberFormat="1">
      <alignment horizontal="right" shrinkToFit="0" vertical="center" wrapText="0"/>
    </xf>
    <xf borderId="1" fillId="2" fontId="1" numFmtId="1" xfId="0" applyAlignment="1" applyBorder="1" applyFill="1" applyFont="1" applyNumberFormat="1">
      <alignment horizontal="right" shrinkToFit="0" vertical="center" wrapText="0"/>
    </xf>
  </cellXfs>
  <cellStyles count="1">
    <cellStyle xfId="0" name="Normal" builtinId="0"/>
  </cellStyles>
  <dxfs count="1">
    <dxf>
      <font>
        <color rgb="FFFFFFFF"/>
      </font>
      <fill>
        <patternFill patternType="solid">
          <fgColor rgb="FFFFFFFF"/>
          <bgColor rgb="FFFFFFFF"/>
        </patternFill>
      </fill>
      <alignment shrinkToFit="0" wrapText="0"/>
      <border>
        <left/>
        <right/>
        <top/>
        <bottom/>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lineChart>
        <c:ser>
          <c:idx val="0"/>
          <c:order val="0"/>
          <c:tx>
            <c:strRef>
              <c:f>Progress!$D$4</c:f>
            </c:strRef>
          </c:tx>
          <c:spPr>
            <a:ln cmpd="sng" w="28575">
              <a:solidFill>
                <a:srgbClr val="C0504D">
                  <a:alpha val="100000"/>
                </a:srgbClr>
              </a:solidFill>
            </a:ln>
          </c:spPr>
          <c:marker>
            <c:symbol val="none"/>
          </c:marker>
          <c:dLbls>
            <c:numFmt formatCode="General" sourceLinked="1"/>
            <c:txPr>
              <a:bodyPr/>
              <a:lstStyle/>
              <a:p>
                <a:pPr lvl="0">
                  <a:defRPr sz="900">
                    <a:solidFill>
                      <a:srgbClr val="404040"/>
                    </a:solidFill>
                  </a:defRPr>
                </a:pPr>
              </a:p>
            </c:txPr>
            <c:showLegendKey val="0"/>
            <c:showVal val="1"/>
            <c:showCatName val="0"/>
            <c:showSerName val="0"/>
            <c:showPercent val="0"/>
            <c:showBubbleSize val="0"/>
          </c:dLbls>
          <c:cat>
            <c:strRef>
              <c:f>Progress!$E$3:$AB$3</c:f>
            </c:strRef>
          </c:cat>
          <c:val>
            <c:numRef>
              <c:f>Progress!$E$4:$AB$4</c:f>
              <c:numCache/>
            </c:numRef>
          </c:val>
          <c:smooth val="0"/>
        </c:ser>
        <c:ser>
          <c:idx val="1"/>
          <c:order val="1"/>
          <c:tx>
            <c:strRef>
              <c:f>Progress!$D$5</c:f>
            </c:strRef>
          </c:tx>
          <c:spPr>
            <a:ln cmpd="sng" w="28575">
              <a:solidFill>
                <a:srgbClr val="4F81BD">
                  <a:alpha val="100000"/>
                </a:srgbClr>
              </a:solidFill>
            </a:ln>
          </c:spPr>
          <c:marker>
            <c:symbol val="none"/>
          </c:marker>
          <c:dLbls>
            <c:numFmt formatCode="General" sourceLinked="1"/>
            <c:txPr>
              <a:bodyPr/>
              <a:lstStyle/>
              <a:p>
                <a:pPr lvl="0">
                  <a:defRPr sz="900">
                    <a:solidFill>
                      <a:srgbClr val="404040"/>
                    </a:solidFill>
                  </a:defRPr>
                </a:pPr>
              </a:p>
            </c:txPr>
            <c:showLegendKey val="0"/>
            <c:showVal val="1"/>
            <c:showCatName val="0"/>
            <c:showSerName val="0"/>
            <c:showPercent val="0"/>
            <c:showBubbleSize val="0"/>
          </c:dLbls>
          <c:cat>
            <c:strRef>
              <c:f>Progress!$E$3:$AB$3</c:f>
            </c:strRef>
          </c:cat>
          <c:val>
            <c:numRef>
              <c:f>Progress!$E$5:$AB$5</c:f>
              <c:numCache/>
            </c:numRef>
          </c:val>
          <c:smooth val="0"/>
        </c:ser>
        <c:ser>
          <c:idx val="2"/>
          <c:order val="2"/>
          <c:tx>
            <c:strRef>
              <c:f>Progress!$D$6</c:f>
            </c:strRef>
          </c:tx>
          <c:spPr>
            <a:ln cmpd="sng" w="28575">
              <a:solidFill>
                <a:srgbClr val="9BBB59">
                  <a:alpha val="100000"/>
                </a:srgbClr>
              </a:solidFill>
            </a:ln>
          </c:spPr>
          <c:marker>
            <c:symbol val="none"/>
          </c:marker>
          <c:dLbls>
            <c:numFmt formatCode="General" sourceLinked="1"/>
            <c:txPr>
              <a:bodyPr/>
              <a:lstStyle/>
              <a:p>
                <a:pPr lvl="0">
                  <a:defRPr sz="900">
                    <a:solidFill>
                      <a:srgbClr val="404040"/>
                    </a:solidFill>
                  </a:defRPr>
                </a:pPr>
              </a:p>
            </c:txPr>
            <c:showLegendKey val="0"/>
            <c:showVal val="1"/>
            <c:showCatName val="0"/>
            <c:showSerName val="0"/>
            <c:showPercent val="0"/>
            <c:showBubbleSize val="0"/>
          </c:dLbls>
          <c:cat>
            <c:strRef>
              <c:f>Progress!$E$3:$AB$3</c:f>
            </c:strRef>
          </c:cat>
          <c:val>
            <c:numRef>
              <c:f>Progress!$E$6:$AB$6</c:f>
              <c:numCache/>
            </c:numRef>
          </c:val>
          <c:smooth val="0"/>
        </c:ser>
        <c:axId val="1614378276"/>
        <c:axId val="662139065"/>
      </c:lineChart>
      <c:catAx>
        <c:axId val="1614378276"/>
        <c:scaling>
          <c:orientation val="minMax"/>
        </c:scaling>
        <c:delete val="0"/>
        <c:axPos val="b"/>
        <c:title>
          <c:tx>
            <c:rich>
              <a:bodyPr/>
              <a:lstStyle/>
              <a:p>
                <a:pPr lvl="0">
                  <a:defRPr b="0">
                    <a:solidFill>
                      <a:srgbClr val="000000"/>
                    </a:solidFill>
                    <a:latin typeface="Roboto"/>
                  </a:defRPr>
                </a:pPr>
                <a:r>
                  <a:rPr b="0">
                    <a:solidFill>
                      <a:srgbClr val="000000"/>
                    </a:solidFill>
                    <a:latin typeface="Roboto"/>
                  </a:rPr>
                  <a:t/>
                </a:r>
              </a:p>
            </c:rich>
          </c:tx>
          <c:overlay val="0"/>
        </c:title>
        <c:numFmt formatCode="General" sourceLinked="1"/>
        <c:majorTickMark val="none"/>
        <c:minorTickMark val="none"/>
        <c:spPr>
          <a:ln>
            <a:noFill/>
          </a:ln>
        </c:spPr>
        <c:txPr>
          <a:bodyPr/>
          <a:lstStyle/>
          <a:p>
            <a:pPr lvl="0">
              <a:defRPr b="0" i="0" sz="900">
                <a:solidFill>
                  <a:srgbClr val="595959"/>
                </a:solidFill>
                <a:latin typeface="Roboto"/>
              </a:defRPr>
            </a:pPr>
          </a:p>
        </c:txPr>
        <c:crossAx val="662139065"/>
      </c:catAx>
      <c:valAx>
        <c:axId val="662139065"/>
        <c:scaling>
          <c:orientation val="minMax"/>
        </c:scaling>
        <c:delete val="0"/>
        <c:axPos val="l"/>
        <c:majorGridlines>
          <c:spPr>
            <a:ln>
              <a:solidFill>
                <a:srgbClr val="D9D9D9"/>
              </a:solidFill>
            </a:ln>
          </c:spPr>
        </c:majorGridlines>
        <c:minorGridlines>
          <c:spPr>
            <a:ln>
              <a:solidFill>
                <a:srgbClr val="F2F2F2"/>
              </a:solidFill>
            </a:ln>
          </c:spPr>
        </c:minorGridlines>
        <c:title>
          <c:tx>
            <c:rich>
              <a:bodyPr/>
              <a:lstStyle/>
              <a:p>
                <a:pPr lvl="0">
                  <a:defRPr b="0">
                    <a:solidFill>
                      <a:srgbClr val="000000"/>
                    </a:solidFill>
                    <a:latin typeface="Roboto"/>
                  </a:defRPr>
                </a:pPr>
                <a:r>
                  <a:rPr b="0">
                    <a:solidFill>
                      <a:srgbClr val="000000"/>
                    </a:solidFill>
                    <a:latin typeface="Roboto"/>
                  </a:rPr>
                  <a:t/>
                </a:r>
              </a:p>
            </c:rich>
          </c:tx>
          <c:overlay val="0"/>
        </c:title>
        <c:numFmt formatCode="General" sourceLinked="1"/>
        <c:majorTickMark val="none"/>
        <c:minorTickMark val="none"/>
        <c:tickLblPos val="nextTo"/>
        <c:spPr>
          <a:ln>
            <a:noFill/>
          </a:ln>
        </c:spPr>
        <c:txPr>
          <a:bodyPr/>
          <a:lstStyle/>
          <a:p>
            <a:pPr lvl="0">
              <a:defRPr b="0" i="0" sz="900">
                <a:solidFill>
                  <a:srgbClr val="595959"/>
                </a:solidFill>
                <a:latin typeface="Roboto"/>
              </a:defRPr>
            </a:pPr>
          </a:p>
        </c:txPr>
        <c:crossAx val="1614378276"/>
      </c:valAx>
      <c:spPr>
        <a:solidFill>
          <a:srgbClr val="FFFFFF"/>
        </a:solidFill>
      </c:spPr>
    </c:plotArea>
    <c:legend>
      <c:legendPos val="t"/>
      <c:overlay val="0"/>
      <c:txPr>
        <a:bodyPr/>
        <a:lstStyle/>
        <a:p>
          <a:pPr lvl="0">
            <a:defRPr b="0" i="0" sz="900">
              <a:solidFill>
                <a:srgbClr val="595959"/>
              </a:solidFill>
              <a:latin typeface="Roboto"/>
            </a:defRPr>
          </a:pPr>
        </a:p>
      </c:txPr>
    </c:legend>
    <c:plotVisOnly val="1"/>
  </c:chart>
  <c:spPr>
    <a:solidFill>
      <a:srgbClr val="FFFFFF"/>
    </a:solidFill>
  </c:spPr>
</c:chartSpace>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171450</xdr:colOff>
      <xdr:row>8</xdr:row>
      <xdr:rowOff>95250</xdr:rowOff>
    </xdr:from>
    <xdr:ext cx="13125450" cy="4448175"/>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5.13" defaultRowHeight="15.0"/>
  <sheetData>
    <row r="2">
      <c r="A2" s="3" t="s">
        <v>1</v>
      </c>
    </row>
  </sheetData>
  <mergeCells count="1">
    <mergeCell ref="A2:E14"/>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5.13" defaultRowHeight="15.0"/>
  <cols>
    <col customWidth="1" min="1" max="1" width="14.25"/>
    <col customWidth="1" min="2" max="2" width="15.88"/>
    <col customWidth="1" min="3" max="3" width="21.0"/>
    <col hidden="1" min="5" max="9" width="15.13"/>
  </cols>
  <sheetData>
    <row r="1">
      <c r="A1" s="4" t="s">
        <v>0</v>
      </c>
    </row>
    <row r="2">
      <c r="A2" s="6" t="s">
        <v>4</v>
      </c>
      <c r="B2" s="7"/>
      <c r="C2" s="7"/>
      <c r="D2" s="7"/>
      <c r="E2" s="8" t="s">
        <v>7</v>
      </c>
    </row>
    <row r="3">
      <c r="E3" s="11" t="str">
        <f>HYPERLINK("http://www.exrx.net/Calculators/OneRepMax.html","Sourced from ExRx")</f>
        <v>Sourced from ExRx</v>
      </c>
    </row>
    <row r="4">
      <c r="A4" s="13" t="s">
        <v>13</v>
      </c>
      <c r="B4" s="7"/>
      <c r="C4" s="7"/>
      <c r="D4" s="7"/>
      <c r="E4" s="16" t="s">
        <v>15</v>
      </c>
      <c r="F4" s="16" t="s">
        <v>18</v>
      </c>
      <c r="G4" s="16" t="s">
        <v>19</v>
      </c>
      <c r="H4" s="16" t="s">
        <v>20</v>
      </c>
      <c r="I4" s="16" t="s">
        <v>21</v>
      </c>
    </row>
    <row r="5">
      <c r="A5" s="18" t="s">
        <v>22</v>
      </c>
      <c r="B5" s="20">
        <v>120.0</v>
      </c>
      <c r="C5" s="7"/>
      <c r="D5" s="7"/>
      <c r="E5" s="22">
        <v>1.0</v>
      </c>
      <c r="F5" s="23">
        <v>100.0</v>
      </c>
      <c r="G5" s="23">
        <v>100.0</v>
      </c>
      <c r="H5" s="23">
        <v>100.0</v>
      </c>
      <c r="I5" s="23">
        <f t="shared" ref="I5:I10" si="1">sum(F5:H5)/3</f>
        <v>100</v>
      </c>
    </row>
    <row r="6">
      <c r="A6" s="26" t="s">
        <v>15</v>
      </c>
      <c r="B6" s="20">
        <v>1.0</v>
      </c>
      <c r="C6" s="27" t="s">
        <v>27</v>
      </c>
      <c r="D6" s="7"/>
      <c r="E6" s="22">
        <v>2.0</v>
      </c>
      <c r="F6" s="23">
        <v>95.0</v>
      </c>
      <c r="G6" s="23">
        <v>95.0</v>
      </c>
      <c r="H6" s="23">
        <v>92.0</v>
      </c>
      <c r="I6" s="23">
        <f t="shared" si="1"/>
        <v>94</v>
      </c>
    </row>
    <row r="7">
      <c r="A7" s="18" t="s">
        <v>28</v>
      </c>
      <c r="B7" s="6">
        <v>5.0</v>
      </c>
      <c r="C7" s="31" t="s">
        <v>29</v>
      </c>
      <c r="D7" s="7"/>
      <c r="E7" s="22">
        <v>3.0</v>
      </c>
      <c r="F7" s="23">
        <v>90.0</v>
      </c>
      <c r="G7" s="23">
        <v>93.0</v>
      </c>
      <c r="H7" s="23">
        <v>90.0</v>
      </c>
      <c r="I7" s="23">
        <f t="shared" si="1"/>
        <v>91</v>
      </c>
    </row>
    <row r="8">
      <c r="E8" s="22">
        <v>4.0</v>
      </c>
      <c r="F8" s="23">
        <v>88.0</v>
      </c>
      <c r="G8" s="23">
        <v>90.0</v>
      </c>
      <c r="H8" s="23">
        <v>87.0</v>
      </c>
      <c r="I8" s="23">
        <f t="shared" si="1"/>
        <v>88.33333333</v>
      </c>
    </row>
    <row r="9">
      <c r="A9" s="18" t="s">
        <v>31</v>
      </c>
      <c r="B9" s="39">
        <f>mround(B13*0.7,$B$7)</f>
        <v>75</v>
      </c>
      <c r="C9" s="31" t="s">
        <v>32</v>
      </c>
      <c r="D9" s="7"/>
      <c r="E9" s="22">
        <v>5.0</v>
      </c>
      <c r="F9" s="23">
        <v>86.0</v>
      </c>
      <c r="G9" s="23">
        <v>87.0</v>
      </c>
      <c r="H9" s="23">
        <v>85.0</v>
      </c>
      <c r="I9" s="23">
        <f t="shared" si="1"/>
        <v>86</v>
      </c>
    </row>
    <row r="10">
      <c r="C10" s="7"/>
      <c r="D10" s="7"/>
      <c r="E10" s="22">
        <v>6.0</v>
      </c>
      <c r="F10" s="23">
        <v>83.0</v>
      </c>
      <c r="G10" s="23">
        <v>85.0</v>
      </c>
      <c r="H10" s="23">
        <v>82.0</v>
      </c>
      <c r="I10" s="23">
        <f t="shared" si="1"/>
        <v>83.33333333</v>
      </c>
    </row>
    <row r="11">
      <c r="A11" s="46" t="s">
        <v>35</v>
      </c>
      <c r="E11" s="22">
        <v>7.0</v>
      </c>
      <c r="F11" s="23">
        <v>80.0</v>
      </c>
      <c r="G11" s="23">
        <v>83.0</v>
      </c>
      <c r="H11" s="48"/>
      <c r="I11" s="23">
        <f>sum(F11:H11)/2</f>
        <v>81.5</v>
      </c>
    </row>
    <row r="12">
      <c r="A12" s="31" t="s">
        <v>39</v>
      </c>
      <c r="B12" s="53">
        <f>mround(B5/F17,$B$7)</f>
        <v>120</v>
      </c>
      <c r="C12" s="7"/>
      <c r="D12" s="7"/>
      <c r="E12" s="22">
        <v>8.0</v>
      </c>
      <c r="F12" s="23">
        <v>78.0</v>
      </c>
      <c r="G12" s="23">
        <v>80.0</v>
      </c>
      <c r="H12" s="23">
        <v>75.0</v>
      </c>
      <c r="I12" s="23">
        <f>sum(F12:H12)/3</f>
        <v>77.66666667</v>
      </c>
    </row>
    <row r="13">
      <c r="A13" s="4" t="s">
        <v>41</v>
      </c>
      <c r="B13" s="58">
        <f>mround(B12*0.9,$B$7)</f>
        <v>110</v>
      </c>
      <c r="C13" s="7"/>
      <c r="D13" s="7"/>
      <c r="E13" s="22">
        <v>9.0</v>
      </c>
      <c r="F13" s="23">
        <v>76.0</v>
      </c>
      <c r="G13" s="23">
        <v>77.0</v>
      </c>
      <c r="H13" s="48"/>
      <c r="I13" s="23">
        <f>sum(F13:H13)/2</f>
        <v>76.5</v>
      </c>
    </row>
    <row r="14">
      <c r="A14" s="7"/>
      <c r="B14" s="7"/>
      <c r="C14" s="7"/>
      <c r="D14" s="7"/>
      <c r="E14" s="22">
        <v>10.0</v>
      </c>
      <c r="F14" s="23">
        <v>71.8888888888889</v>
      </c>
      <c r="G14" s="23">
        <v>74.2777777777778</v>
      </c>
      <c r="H14" s="23">
        <v>77.9333333333333</v>
      </c>
      <c r="I14" s="23">
        <f t="shared" ref="I14:I15" si="2">sum(F14:H14)/3</f>
        <v>74.7</v>
      </c>
    </row>
    <row r="15">
      <c r="A15" s="7"/>
      <c r="B15" s="7"/>
      <c r="C15" s="7"/>
      <c r="D15" s="7"/>
      <c r="E15" s="22">
        <v>12.0</v>
      </c>
      <c r="F15" s="23">
        <v>69.0222222222222</v>
      </c>
      <c r="G15" s="23">
        <v>71.5777777777778</v>
      </c>
      <c r="H15" s="23">
        <v>74.6761904761905</v>
      </c>
      <c r="I15" s="23">
        <f t="shared" si="2"/>
        <v>71.75873016</v>
      </c>
    </row>
    <row r="16">
      <c r="A16" s="7"/>
      <c r="B16" s="7"/>
      <c r="C16" s="7"/>
      <c r="D16" s="7"/>
      <c r="E16" s="16"/>
      <c r="F16" s="16"/>
      <c r="G16" s="16"/>
      <c r="H16" s="16"/>
      <c r="I16" s="16"/>
    </row>
    <row r="17">
      <c r="A17" s="7"/>
      <c r="B17" s="7"/>
      <c r="C17" s="7"/>
      <c r="D17" s="7"/>
      <c r="E17" s="62" t="s">
        <v>44</v>
      </c>
      <c r="F17" s="64">
        <f>vlookup(B6,$E$4:$I$14,5,false)/100</f>
        <v>1</v>
      </c>
      <c r="G17" s="16"/>
      <c r="H17" s="16"/>
      <c r="I17" s="16"/>
    </row>
  </sheetData>
  <mergeCells count="4">
    <mergeCell ref="A1:C1"/>
    <mergeCell ref="E2:I2"/>
    <mergeCell ref="E3:I3"/>
    <mergeCell ref="A11:D11"/>
  </mergeCell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5.13" defaultRowHeight="15.0"/>
  <cols>
    <col customWidth="1" min="1" max="2" width="5.0"/>
    <col customWidth="1" min="3" max="3" width="24.88"/>
    <col customWidth="1" min="4" max="7" width="12.0"/>
    <col customWidth="1" min="8" max="8" width="5.0"/>
    <col customWidth="1" min="9" max="17" width="8.0"/>
    <col customWidth="1" min="18" max="26" width="7.63"/>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1"/>
      <c r="C2" s="1"/>
      <c r="D2" s="1"/>
      <c r="E2" s="1"/>
      <c r="F2" s="1"/>
      <c r="G2" s="1"/>
      <c r="H2" s="1"/>
      <c r="I2" s="1"/>
      <c r="J2" s="1"/>
      <c r="K2" s="1"/>
      <c r="L2" s="1"/>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14.25" customHeight="1">
      <c r="A4" s="1"/>
      <c r="B4" s="9"/>
      <c r="C4" s="10" t="s">
        <v>12</v>
      </c>
      <c r="D4" s="12"/>
      <c r="E4" s="12"/>
      <c r="F4" s="14"/>
      <c r="G4" s="14"/>
      <c r="H4" s="1"/>
      <c r="I4" s="1"/>
      <c r="J4" s="1"/>
      <c r="K4" s="1"/>
      <c r="L4" s="1"/>
      <c r="M4" s="1"/>
      <c r="N4" s="1"/>
      <c r="O4" s="1"/>
      <c r="P4" s="1"/>
      <c r="Q4" s="1"/>
      <c r="R4" s="1"/>
      <c r="S4" s="1"/>
      <c r="T4" s="1"/>
      <c r="U4" s="1"/>
      <c r="V4" s="1"/>
      <c r="W4" s="1"/>
      <c r="X4" s="1"/>
      <c r="Y4" s="1"/>
      <c r="Z4" s="1"/>
    </row>
    <row r="5" ht="14.25" customHeight="1">
      <c r="A5" s="1"/>
      <c r="B5" s="17"/>
      <c r="C5" s="19" t="s">
        <v>23</v>
      </c>
      <c r="D5" s="21" t="s">
        <v>24</v>
      </c>
      <c r="E5" s="1"/>
      <c r="F5" s="1"/>
      <c r="G5" s="1"/>
      <c r="H5" s="1"/>
      <c r="I5" s="1"/>
      <c r="J5" s="1"/>
      <c r="K5" s="1"/>
      <c r="L5" s="1"/>
      <c r="M5" s="1"/>
      <c r="N5" s="1"/>
      <c r="O5" s="1"/>
      <c r="P5" s="1"/>
      <c r="Q5" s="1"/>
      <c r="R5" s="1"/>
      <c r="S5" s="1"/>
      <c r="T5" s="1"/>
      <c r="U5" s="1"/>
      <c r="V5" s="1"/>
      <c r="W5" s="1"/>
      <c r="X5" s="1"/>
      <c r="Y5" s="1"/>
      <c r="Z5" s="1"/>
    </row>
    <row r="6" ht="14.25" customHeight="1">
      <c r="A6" s="1"/>
      <c r="B6" s="17"/>
      <c r="C6" s="24" t="s">
        <v>25</v>
      </c>
      <c r="D6" s="25">
        <v>2.5</v>
      </c>
      <c r="E6" s="1"/>
      <c r="F6" s="1"/>
      <c r="G6" s="1"/>
      <c r="H6" s="1"/>
      <c r="I6" s="1"/>
      <c r="J6" s="1"/>
      <c r="K6" s="1"/>
      <c r="L6" s="1"/>
      <c r="M6" s="1"/>
      <c r="N6" s="1"/>
      <c r="O6" s="1"/>
      <c r="P6" s="1"/>
      <c r="Q6" s="1"/>
      <c r="R6" s="1"/>
      <c r="S6" s="1"/>
      <c r="T6" s="1"/>
      <c r="U6" s="1"/>
      <c r="V6" s="1"/>
      <c r="W6" s="1"/>
      <c r="X6" s="1"/>
      <c r="Y6" s="1"/>
      <c r="Z6" s="1"/>
    </row>
    <row r="7" ht="14.25" customHeight="1">
      <c r="A7" s="1"/>
      <c r="B7" s="17"/>
      <c r="C7" s="1"/>
      <c r="D7" s="28"/>
      <c r="E7" s="1"/>
      <c r="F7" s="1"/>
      <c r="G7" s="1"/>
      <c r="H7" s="1"/>
      <c r="I7" s="1"/>
      <c r="J7" s="1"/>
      <c r="K7" s="1"/>
      <c r="L7" s="1"/>
      <c r="M7" s="1"/>
      <c r="N7" s="1"/>
      <c r="O7" s="1"/>
      <c r="P7" s="1"/>
      <c r="Q7" s="1"/>
      <c r="R7" s="1"/>
      <c r="S7" s="1"/>
      <c r="T7" s="1"/>
      <c r="U7" s="1"/>
      <c r="V7" s="1"/>
      <c r="W7" s="1"/>
      <c r="X7" s="1"/>
      <c r="Y7" s="1"/>
      <c r="Z7" s="1"/>
    </row>
    <row r="8" ht="14.25" customHeight="1">
      <c r="A8" s="1"/>
      <c r="B8" s="1"/>
      <c r="C8" s="35" t="s">
        <v>30</v>
      </c>
      <c r="D8" s="36"/>
      <c r="E8" s="36"/>
      <c r="F8" s="36"/>
      <c r="G8" s="37"/>
      <c r="H8" s="1"/>
      <c r="I8" s="1"/>
      <c r="J8" s="1"/>
      <c r="K8" s="1"/>
      <c r="L8" s="1"/>
      <c r="M8" s="1"/>
      <c r="N8" s="1"/>
      <c r="O8" s="1"/>
      <c r="P8" s="1"/>
      <c r="Q8" s="1"/>
      <c r="R8" s="1"/>
      <c r="S8" s="1"/>
      <c r="T8" s="1"/>
      <c r="U8" s="1"/>
      <c r="V8" s="1"/>
      <c r="W8" s="1"/>
      <c r="X8" s="1"/>
      <c r="Y8" s="1"/>
      <c r="Z8" s="1"/>
    </row>
    <row r="9" ht="14.25" customHeight="1">
      <c r="A9" s="40"/>
      <c r="B9" s="41"/>
      <c r="C9" s="43" t="s">
        <v>33</v>
      </c>
      <c r="D9" s="45" t="s">
        <v>34</v>
      </c>
      <c r="E9" s="47" t="s">
        <v>36</v>
      </c>
      <c r="F9" s="47" t="s">
        <v>37</v>
      </c>
      <c r="G9" s="47" t="s">
        <v>28</v>
      </c>
      <c r="H9" s="47"/>
      <c r="I9" s="40"/>
      <c r="J9" s="40"/>
      <c r="K9" s="40"/>
      <c r="L9" s="40"/>
      <c r="M9" s="40"/>
      <c r="N9" s="40"/>
      <c r="O9" s="40"/>
      <c r="P9" s="40"/>
      <c r="Q9" s="40"/>
      <c r="R9" s="40"/>
      <c r="S9" s="40"/>
      <c r="T9" s="40"/>
      <c r="U9" s="40"/>
      <c r="V9" s="40"/>
      <c r="W9" s="40"/>
      <c r="X9" s="40"/>
      <c r="Y9" s="40"/>
      <c r="Z9" s="40"/>
    </row>
    <row r="10" ht="14.25" customHeight="1">
      <c r="A10" s="1"/>
      <c r="B10" s="17"/>
      <c r="C10" s="49" t="s">
        <v>38</v>
      </c>
      <c r="D10" s="50">
        <v>120.0</v>
      </c>
      <c r="E10" s="51">
        <v>2.5</v>
      </c>
      <c r="F10" s="52">
        <v>5.0</v>
      </c>
      <c r="G10" s="54">
        <v>2.5</v>
      </c>
      <c r="H10" s="1"/>
      <c r="I10" s="1"/>
      <c r="J10" s="1"/>
      <c r="K10" s="1"/>
      <c r="L10" s="1"/>
      <c r="M10" s="1"/>
      <c r="N10" s="1"/>
      <c r="O10" s="1"/>
      <c r="P10" s="1"/>
      <c r="Q10" s="1"/>
      <c r="R10" s="1"/>
      <c r="S10" s="1"/>
      <c r="T10" s="1"/>
      <c r="U10" s="1"/>
      <c r="V10" s="1"/>
      <c r="W10" s="1"/>
      <c r="X10" s="1"/>
      <c r="Y10" s="1"/>
      <c r="Z10" s="1"/>
    </row>
    <row r="11" ht="14.25" customHeight="1">
      <c r="A11" s="1"/>
      <c r="B11" s="17"/>
      <c r="C11" s="55" t="s">
        <v>40</v>
      </c>
      <c r="D11" s="50">
        <v>60.0</v>
      </c>
      <c r="E11" s="51">
        <v>2.5</v>
      </c>
      <c r="F11" s="52">
        <v>5.0</v>
      </c>
      <c r="G11" s="54">
        <v>2.5</v>
      </c>
      <c r="H11" s="1"/>
      <c r="I11" s="1"/>
      <c r="J11" s="1"/>
      <c r="K11" s="1"/>
      <c r="L11" s="1"/>
      <c r="M11" s="1"/>
      <c r="N11" s="1"/>
      <c r="O11" s="1"/>
      <c r="P11" s="1"/>
      <c r="Q11" s="1"/>
      <c r="R11" s="1"/>
      <c r="S11" s="1"/>
      <c r="T11" s="1"/>
      <c r="U11" s="1"/>
      <c r="V11" s="1"/>
      <c r="W11" s="1"/>
      <c r="X11" s="1"/>
      <c r="Y11" s="1"/>
      <c r="Z11" s="1"/>
    </row>
    <row r="12" ht="14.25" customHeight="1">
      <c r="A12" s="1"/>
      <c r="B12" s="17"/>
      <c r="C12" s="24" t="s">
        <v>42</v>
      </c>
      <c r="D12" s="50">
        <v>135.0</v>
      </c>
      <c r="E12" s="51">
        <v>2.5</v>
      </c>
      <c r="F12" s="52">
        <v>5.0</v>
      </c>
      <c r="G12" s="54">
        <v>2.5</v>
      </c>
      <c r="H12" s="1"/>
      <c r="I12" s="1"/>
      <c r="J12" s="1"/>
      <c r="K12" s="1"/>
      <c r="L12" s="1"/>
      <c r="M12" s="1"/>
      <c r="N12" s="1"/>
      <c r="O12" s="1"/>
      <c r="P12" s="1"/>
      <c r="Q12" s="1"/>
      <c r="R12" s="1"/>
      <c r="S12" s="1"/>
      <c r="T12" s="1"/>
      <c r="U12" s="1"/>
      <c r="V12" s="1"/>
      <c r="W12" s="1"/>
      <c r="X12" s="1"/>
      <c r="Y12" s="1"/>
      <c r="Z12" s="1"/>
    </row>
    <row r="13" ht="14.25" customHeight="1">
      <c r="A13" s="1"/>
      <c r="B13" s="17"/>
      <c r="C13" s="60" t="s">
        <v>43</v>
      </c>
      <c r="D13" s="50">
        <v>150.0</v>
      </c>
      <c r="E13" s="51">
        <v>5.0</v>
      </c>
      <c r="F13" s="52">
        <v>5.0</v>
      </c>
      <c r="G13" s="54">
        <v>2.5</v>
      </c>
      <c r="H13" s="1"/>
      <c r="I13" s="1"/>
      <c r="J13" s="1"/>
      <c r="K13" s="1"/>
      <c r="L13" s="1"/>
      <c r="M13" s="1"/>
      <c r="N13" s="1"/>
      <c r="O13" s="1"/>
      <c r="P13" s="1"/>
      <c r="Q13" s="1"/>
      <c r="R13" s="1"/>
      <c r="S13" s="1"/>
      <c r="T13" s="1"/>
      <c r="U13" s="1"/>
      <c r="V13" s="1"/>
      <c r="W13" s="1"/>
      <c r="X13" s="1"/>
      <c r="Y13" s="1"/>
      <c r="Z13" s="1"/>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4.25" customHeight="1">
      <c r="A15" s="40"/>
      <c r="B15" s="41"/>
      <c r="C15" s="10" t="str">
        <f>CONCATENATE(C10,"/",C11," Antagonist")</f>
        <v>Bench/OHP Antagonist</v>
      </c>
      <c r="D15" s="47"/>
      <c r="E15" s="47"/>
      <c r="F15" s="47"/>
      <c r="G15" s="47"/>
      <c r="H15" s="47"/>
      <c r="I15" s="40"/>
      <c r="J15" s="40"/>
      <c r="K15" s="40"/>
      <c r="L15" s="40"/>
      <c r="M15" s="40"/>
      <c r="N15" s="40"/>
      <c r="O15" s="40"/>
      <c r="P15" s="40"/>
      <c r="Q15" s="40"/>
      <c r="R15" s="40"/>
      <c r="S15" s="40"/>
      <c r="T15" s="40"/>
      <c r="U15" s="40"/>
      <c r="V15" s="40"/>
      <c r="W15" s="40"/>
      <c r="X15" s="40"/>
      <c r="Y15" s="40"/>
      <c r="Z15" s="40"/>
    </row>
    <row r="16" ht="14.25" customHeight="1">
      <c r="A16" s="1"/>
      <c r="B16" s="17"/>
      <c r="C16" s="60" t="s">
        <v>45</v>
      </c>
      <c r="D16" s="50">
        <v>100.0</v>
      </c>
      <c r="E16" s="51">
        <v>2.5</v>
      </c>
      <c r="F16" s="52">
        <v>5.0</v>
      </c>
      <c r="G16" s="54">
        <v>2.5</v>
      </c>
      <c r="H16" s="1"/>
      <c r="I16" s="1"/>
      <c r="J16" s="1"/>
      <c r="K16" s="1"/>
      <c r="L16" s="1"/>
      <c r="M16" s="1"/>
      <c r="N16" s="1"/>
      <c r="O16" s="1"/>
      <c r="P16" s="1"/>
      <c r="Q16" s="1"/>
      <c r="R16" s="1"/>
      <c r="S16" s="1"/>
      <c r="T16" s="1"/>
      <c r="U16" s="1"/>
      <c r="V16" s="1"/>
      <c r="W16" s="1"/>
      <c r="X16" s="1"/>
      <c r="Y16" s="1"/>
      <c r="Z16" s="1"/>
    </row>
    <row r="17" ht="14.25" customHeight="1">
      <c r="A17" s="1"/>
      <c r="B17" s="17"/>
      <c r="C17" s="60" t="s">
        <v>46</v>
      </c>
      <c r="D17" s="65">
        <v>10.0</v>
      </c>
      <c r="E17" s="51">
        <v>2.5</v>
      </c>
      <c r="F17" s="52">
        <v>5.0</v>
      </c>
      <c r="G17" s="54">
        <v>2.5</v>
      </c>
      <c r="H17" s="1"/>
      <c r="I17" s="1"/>
      <c r="J17" s="1"/>
      <c r="K17" s="1"/>
      <c r="L17" s="1"/>
      <c r="M17" s="1"/>
      <c r="N17" s="1"/>
      <c r="O17" s="1"/>
      <c r="P17" s="1"/>
      <c r="Q17" s="1"/>
      <c r="R17" s="1"/>
      <c r="S17" s="1"/>
      <c r="T17" s="1"/>
      <c r="U17" s="1"/>
      <c r="V17" s="1"/>
      <c r="W17" s="1"/>
      <c r="X17" s="1"/>
      <c r="Y17" s="1"/>
      <c r="Z17" s="1"/>
    </row>
    <row r="18" ht="14.25" customHeight="1">
      <c r="A18" s="1"/>
      <c r="B18" s="1"/>
      <c r="C18" s="1"/>
      <c r="D18" s="1"/>
      <c r="E18" s="1"/>
      <c r="F18" s="52"/>
      <c r="G18" s="1"/>
      <c r="H18" s="1"/>
      <c r="I18" s="1"/>
      <c r="J18" s="1"/>
      <c r="K18" s="1"/>
      <c r="L18" s="1"/>
      <c r="M18" s="1"/>
      <c r="N18" s="1"/>
      <c r="O18" s="1"/>
      <c r="P18" s="1"/>
      <c r="Q18" s="1"/>
      <c r="R18" s="1"/>
      <c r="S18" s="1"/>
      <c r="T18" s="1"/>
      <c r="U18" s="1"/>
      <c r="V18" s="1"/>
      <c r="W18" s="1"/>
      <c r="X18" s="1"/>
      <c r="Y18" s="1"/>
      <c r="Z18" s="1"/>
    </row>
    <row r="19" ht="14.25" customHeight="1">
      <c r="A19" s="40"/>
      <c r="B19" s="41"/>
      <c r="C19" s="10" t="str">
        <f>CONCATENATE(C10,"/",C11," Accessory")</f>
        <v>Bench/OHP Accessory</v>
      </c>
      <c r="D19" s="47"/>
      <c r="E19" s="47"/>
      <c r="F19" s="47"/>
      <c r="G19" s="47"/>
      <c r="H19" s="47"/>
      <c r="I19" s="40"/>
      <c r="J19" s="40"/>
      <c r="K19" s="40"/>
      <c r="L19" s="40"/>
      <c r="M19" s="40"/>
      <c r="N19" s="40"/>
      <c r="O19" s="40"/>
      <c r="P19" s="40"/>
      <c r="Q19" s="40"/>
      <c r="R19" s="40"/>
      <c r="S19" s="40"/>
      <c r="T19" s="40"/>
      <c r="U19" s="40"/>
      <c r="V19" s="40"/>
      <c r="W19" s="40"/>
      <c r="X19" s="40"/>
      <c r="Y19" s="40"/>
      <c r="Z19" s="40"/>
    </row>
    <row r="20" ht="14.25" customHeight="1">
      <c r="A20" s="1"/>
      <c r="B20" s="17"/>
      <c r="C20" s="24" t="s">
        <v>47</v>
      </c>
      <c r="D20" s="65">
        <v>25.0</v>
      </c>
      <c r="E20" s="51">
        <v>2.5</v>
      </c>
      <c r="F20" s="52">
        <v>12.0</v>
      </c>
      <c r="G20" s="54">
        <v>2.5</v>
      </c>
      <c r="H20" s="54"/>
      <c r="I20" s="1"/>
      <c r="J20" s="1"/>
      <c r="K20" s="1"/>
      <c r="L20" s="1"/>
      <c r="M20" s="1"/>
      <c r="N20" s="1"/>
      <c r="O20" s="1"/>
      <c r="P20" s="1"/>
      <c r="Q20" s="1"/>
      <c r="R20" s="1"/>
      <c r="S20" s="1"/>
      <c r="T20" s="1"/>
      <c r="U20" s="1"/>
      <c r="V20" s="1"/>
      <c r="W20" s="1"/>
      <c r="X20" s="1"/>
      <c r="Y20" s="1"/>
      <c r="Z20" s="1"/>
    </row>
    <row r="21" ht="14.25" customHeight="1">
      <c r="A21" s="1"/>
      <c r="B21" s="17"/>
      <c r="C21" s="24" t="s">
        <v>48</v>
      </c>
      <c r="D21" s="65">
        <v>25.0</v>
      </c>
      <c r="E21" s="51">
        <v>2.5</v>
      </c>
      <c r="F21" s="52">
        <v>12.0</v>
      </c>
      <c r="G21" s="54">
        <v>2.5</v>
      </c>
      <c r="H21" s="54"/>
      <c r="I21" s="1"/>
      <c r="J21" s="1"/>
      <c r="K21" s="1"/>
      <c r="L21" s="1"/>
      <c r="M21" s="1"/>
      <c r="N21" s="1"/>
      <c r="O21" s="1"/>
      <c r="P21" s="1"/>
      <c r="Q21" s="1"/>
      <c r="R21" s="1"/>
      <c r="S21" s="1"/>
      <c r="T21" s="1"/>
      <c r="U21" s="1"/>
      <c r="V21" s="1"/>
      <c r="W21" s="1"/>
      <c r="X21" s="1"/>
      <c r="Y21" s="1"/>
      <c r="Z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c r="A23" s="1"/>
      <c r="B23" s="66"/>
      <c r="C23" s="10" t="str">
        <f>CONCATENATE(C12,"/",C13," Accessory")</f>
        <v>Squat/Deadlift Accessory</v>
      </c>
      <c r="D23" s="67"/>
      <c r="E23" s="67"/>
      <c r="F23" s="67"/>
      <c r="G23" s="67"/>
      <c r="H23" s="67"/>
      <c r="I23" s="1"/>
      <c r="J23" s="1"/>
      <c r="K23" s="1"/>
      <c r="L23" s="1"/>
      <c r="M23" s="1"/>
      <c r="N23" s="1"/>
      <c r="O23" s="1"/>
      <c r="P23" s="1"/>
      <c r="Q23" s="1"/>
      <c r="R23" s="1"/>
      <c r="S23" s="1"/>
      <c r="T23" s="1"/>
      <c r="U23" s="1"/>
      <c r="V23" s="1"/>
      <c r="W23" s="1"/>
      <c r="X23" s="1"/>
      <c r="Y23" s="1"/>
      <c r="Z23" s="1"/>
    </row>
    <row r="24" ht="14.25" customHeight="1">
      <c r="A24" s="1"/>
      <c r="B24" s="17"/>
      <c r="C24" s="24" t="s">
        <v>49</v>
      </c>
      <c r="D24" s="65"/>
      <c r="E24" s="51"/>
      <c r="F24" s="52">
        <v>12.0</v>
      </c>
      <c r="G24" s="54">
        <v>2.5</v>
      </c>
      <c r="H24" s="1"/>
      <c r="I24" s="1"/>
      <c r="J24" s="1"/>
      <c r="K24" s="1"/>
      <c r="L24" s="1"/>
      <c r="M24" s="1"/>
      <c r="N24" s="1"/>
      <c r="O24" s="1"/>
      <c r="P24" s="1"/>
      <c r="Q24" s="1"/>
      <c r="R24" s="1"/>
      <c r="S24" s="1"/>
      <c r="T24" s="1"/>
      <c r="U24" s="1"/>
      <c r="V24" s="1"/>
      <c r="W24" s="1"/>
      <c r="X24" s="1"/>
      <c r="Y24" s="1"/>
      <c r="Z24" s="1"/>
    </row>
    <row r="25" ht="14.25" customHeight="1">
      <c r="A25" s="1"/>
      <c r="B25" s="17"/>
      <c r="C25" s="24" t="s">
        <v>50</v>
      </c>
      <c r="D25" s="65">
        <v>100.0</v>
      </c>
      <c r="E25" s="51">
        <v>10.0</v>
      </c>
      <c r="F25" s="52">
        <v>12.0</v>
      </c>
      <c r="G25" s="54">
        <v>2.5</v>
      </c>
      <c r="H25" s="54"/>
      <c r="I25" s="1"/>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68"/>
      <c r="J26" s="68"/>
      <c r="K26" s="69"/>
      <c r="L26" s="69"/>
      <c r="M26" s="68"/>
      <c r="N26" s="71"/>
      <c r="O26" s="1"/>
      <c r="P26" s="1"/>
      <c r="Q26" s="1"/>
      <c r="R26" s="1"/>
      <c r="S26" s="1"/>
      <c r="T26" s="1"/>
      <c r="U26" s="1"/>
      <c r="V26" s="1"/>
      <c r="W26" s="1"/>
      <c r="X26" s="1"/>
      <c r="Y26" s="1"/>
      <c r="Z26" s="1"/>
    </row>
    <row r="27" ht="14.25" customHeight="1">
      <c r="A27" s="73"/>
      <c r="B27" s="37"/>
      <c r="C27" s="68"/>
      <c r="D27" s="71"/>
      <c r="E27" s="73"/>
      <c r="F27" s="37"/>
      <c r="G27" s="68"/>
      <c r="H27" s="68"/>
      <c r="I27" s="24"/>
      <c r="J27" s="1"/>
      <c r="K27" s="1"/>
      <c r="L27" s="24"/>
      <c r="M27" s="1"/>
      <c r="N27" s="1"/>
      <c r="O27" s="1"/>
      <c r="P27" s="1"/>
      <c r="Q27" s="1"/>
      <c r="R27" s="1"/>
      <c r="S27" s="1"/>
      <c r="T27" s="1"/>
      <c r="U27" s="1"/>
      <c r="V27" s="1"/>
      <c r="W27" s="1"/>
      <c r="X27" s="1"/>
      <c r="Y27" s="1"/>
      <c r="Z27" s="1"/>
    </row>
    <row r="28" ht="14.25" customHeight="1">
      <c r="A28" s="1"/>
      <c r="B28" s="24"/>
      <c r="C28" s="1"/>
      <c r="D28" s="1"/>
      <c r="E28" s="1"/>
      <c r="F28" s="24"/>
      <c r="G28" s="1"/>
      <c r="H28" s="1"/>
      <c r="I28" s="24"/>
      <c r="J28" s="1"/>
      <c r="K28" s="1"/>
      <c r="L28" s="24"/>
      <c r="M28" s="1"/>
      <c r="N28" s="1"/>
      <c r="O28" s="1"/>
      <c r="P28" s="1"/>
      <c r="Q28" s="1"/>
      <c r="R28" s="1"/>
      <c r="S28" s="1"/>
      <c r="T28" s="1"/>
      <c r="U28" s="1"/>
      <c r="V28" s="1"/>
      <c r="W28" s="1"/>
      <c r="X28" s="1"/>
      <c r="Y28" s="1"/>
      <c r="Z28" s="1"/>
    </row>
    <row r="29" ht="14.25" customHeight="1">
      <c r="A29" s="1"/>
      <c r="B29" s="24"/>
      <c r="C29" s="1"/>
      <c r="D29" s="1"/>
      <c r="E29" s="1"/>
      <c r="F29" s="24"/>
      <c r="G29" s="1"/>
      <c r="H29" s="1"/>
      <c r="I29" s="24"/>
      <c r="J29" s="1"/>
      <c r="K29" s="1"/>
      <c r="L29" s="24"/>
      <c r="M29" s="1"/>
      <c r="N29" s="1"/>
      <c r="O29" s="24"/>
      <c r="P29" s="24"/>
      <c r="Q29" s="24"/>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C8:G8"/>
    <mergeCell ref="A27:B27"/>
    <mergeCell ref="E27:F27"/>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5.13" defaultRowHeight="15.0"/>
  <cols>
    <col customWidth="1" min="1" max="1" width="1.88"/>
    <col customWidth="1" min="2" max="2" width="5.0"/>
    <col customWidth="1" min="3" max="4" width="6.75"/>
    <col customWidth="1" min="5" max="5" width="1.13"/>
    <col customWidth="1" min="6" max="29" width="6.75"/>
    <col customWidth="1" min="30" max="30" width="5.0"/>
    <col customWidth="1" min="31" max="31" width="11.25"/>
    <col customWidth="1" min="32" max="32" width="9.38"/>
    <col customWidth="1" min="33" max="33" width="9.13"/>
    <col customWidth="1" min="34" max="37" width="7.0"/>
  </cols>
  <sheetData>
    <row r="1" ht="12.75" customHeight="1">
      <c r="A1" s="2"/>
      <c r="B1" s="2"/>
      <c r="C1" s="2"/>
      <c r="D1" s="2"/>
      <c r="E1" s="2"/>
      <c r="F1" s="5" t="s">
        <v>2</v>
      </c>
      <c r="G1" s="2"/>
      <c r="H1" s="2"/>
      <c r="I1" s="5" t="s">
        <v>3</v>
      </c>
      <c r="J1" s="2"/>
      <c r="K1" s="2"/>
      <c r="L1" s="5" t="s">
        <v>5</v>
      </c>
      <c r="M1" s="2"/>
      <c r="N1" s="2"/>
      <c r="O1" s="5" t="s">
        <v>6</v>
      </c>
      <c r="P1" s="2"/>
      <c r="Q1" s="2"/>
      <c r="R1" s="5" t="s">
        <v>8</v>
      </c>
      <c r="S1" s="2"/>
      <c r="T1" s="2"/>
      <c r="U1" s="5" t="s">
        <v>9</v>
      </c>
      <c r="V1" s="2"/>
      <c r="W1" s="2"/>
      <c r="X1" s="5" t="s">
        <v>10</v>
      </c>
      <c r="Y1" s="2"/>
      <c r="Z1" s="2"/>
      <c r="AA1" s="5" t="s">
        <v>11</v>
      </c>
      <c r="AB1" s="2"/>
      <c r="AC1" s="2"/>
      <c r="AD1" s="2"/>
      <c r="AE1" s="2"/>
      <c r="AF1" s="2"/>
      <c r="AG1" s="2"/>
      <c r="AH1" s="2"/>
      <c r="AI1" s="2"/>
      <c r="AJ1" s="2"/>
      <c r="AK1" s="2"/>
    </row>
    <row r="2">
      <c r="A2" s="2"/>
      <c r="B2" s="2"/>
      <c r="C2" s="2"/>
      <c r="D2" s="2"/>
      <c r="E2" s="2"/>
      <c r="F2" s="15" t="s">
        <v>14</v>
      </c>
      <c r="G2" s="15" t="s">
        <v>16</v>
      </c>
      <c r="H2" s="15" t="s">
        <v>17</v>
      </c>
      <c r="I2" s="15" t="s">
        <v>14</v>
      </c>
      <c r="J2" s="15" t="s">
        <v>16</v>
      </c>
      <c r="K2" s="15" t="s">
        <v>17</v>
      </c>
      <c r="L2" s="15" t="s">
        <v>14</v>
      </c>
      <c r="M2" s="15" t="s">
        <v>16</v>
      </c>
      <c r="N2" s="15" t="s">
        <v>17</v>
      </c>
      <c r="O2" s="15" t="s">
        <v>14</v>
      </c>
      <c r="P2" s="15" t="s">
        <v>16</v>
      </c>
      <c r="Q2" s="15" t="s">
        <v>17</v>
      </c>
      <c r="R2" s="15" t="s">
        <v>14</v>
      </c>
      <c r="S2" s="15" t="s">
        <v>16</v>
      </c>
      <c r="T2" s="15" t="s">
        <v>17</v>
      </c>
      <c r="U2" s="15" t="s">
        <v>14</v>
      </c>
      <c r="V2" s="15" t="s">
        <v>16</v>
      </c>
      <c r="W2" s="15" t="s">
        <v>17</v>
      </c>
      <c r="X2" s="15" t="s">
        <v>14</v>
      </c>
      <c r="Y2" s="15" t="s">
        <v>16</v>
      </c>
      <c r="Z2" s="15" t="s">
        <v>17</v>
      </c>
      <c r="AA2" s="15" t="s">
        <v>14</v>
      </c>
      <c r="AB2" s="15" t="s">
        <v>16</v>
      </c>
      <c r="AC2" s="15" t="s">
        <v>17</v>
      </c>
      <c r="AD2" s="2"/>
      <c r="AE2" s="24"/>
      <c r="AF2" s="24"/>
      <c r="AG2" s="24"/>
      <c r="AH2" s="24"/>
      <c r="AI2" s="24"/>
      <c r="AJ2" s="24"/>
      <c r="AK2" s="24"/>
    </row>
    <row r="3">
      <c r="A3" s="2"/>
      <c r="B3" s="29" t="s">
        <v>26</v>
      </c>
      <c r="C3" s="30"/>
      <c r="D3" s="32"/>
      <c r="E3" s="33"/>
      <c r="F3" s="34">
        <v>1.1</v>
      </c>
      <c r="G3" s="34">
        <v>1.2</v>
      </c>
      <c r="H3" s="34">
        <v>1.3</v>
      </c>
      <c r="I3" s="34">
        <v>2.1</v>
      </c>
      <c r="J3" s="34">
        <v>2.2</v>
      </c>
      <c r="K3" s="34">
        <v>2.3</v>
      </c>
      <c r="L3" s="34">
        <v>3.1</v>
      </c>
      <c r="M3" s="34">
        <v>3.2</v>
      </c>
      <c r="N3" s="34">
        <v>3.3</v>
      </c>
      <c r="O3" s="34">
        <v>4.1</v>
      </c>
      <c r="P3" s="34">
        <v>4.2</v>
      </c>
      <c r="Q3" s="34">
        <v>4.3</v>
      </c>
      <c r="R3" s="34">
        <v>5.1</v>
      </c>
      <c r="S3" s="34">
        <v>5.2</v>
      </c>
      <c r="T3" s="34">
        <v>5.3</v>
      </c>
      <c r="U3" s="34">
        <v>6.1</v>
      </c>
      <c r="V3" s="34">
        <v>6.2</v>
      </c>
      <c r="W3" s="34">
        <v>6.3</v>
      </c>
      <c r="X3" s="34">
        <v>7.1</v>
      </c>
      <c r="Y3" s="34">
        <v>7.2</v>
      </c>
      <c r="Z3" s="34">
        <v>7.3</v>
      </c>
      <c r="AA3" s="34">
        <v>8.1</v>
      </c>
      <c r="AB3" s="34">
        <v>8.2</v>
      </c>
      <c r="AC3" s="34">
        <v>8.3</v>
      </c>
      <c r="AD3" s="38"/>
      <c r="AE3" s="2"/>
      <c r="AF3" s="2"/>
      <c r="AG3" s="2"/>
      <c r="AH3" s="2"/>
      <c r="AI3" s="2"/>
      <c r="AJ3" s="2"/>
      <c r="AK3" s="2"/>
    </row>
    <row r="4" ht="13.5" customHeight="1">
      <c r="A4" s="2"/>
      <c r="B4" s="42"/>
      <c r="C4" s="42"/>
      <c r="D4" s="44"/>
      <c r="E4" s="44"/>
      <c r="F4" s="42"/>
      <c r="G4" s="42"/>
      <c r="H4" s="42"/>
      <c r="I4" s="42"/>
      <c r="J4" s="42"/>
      <c r="K4" s="42"/>
      <c r="L4" s="42"/>
      <c r="M4" s="42"/>
      <c r="N4" s="42"/>
      <c r="O4" s="42"/>
      <c r="P4" s="42"/>
      <c r="Q4" s="42"/>
      <c r="R4" s="42"/>
      <c r="S4" s="42"/>
      <c r="T4" s="42"/>
      <c r="U4" s="42"/>
      <c r="V4" s="42"/>
      <c r="W4" s="42"/>
      <c r="X4" s="42"/>
      <c r="Y4" s="42"/>
      <c r="Z4" s="42"/>
      <c r="AA4" s="42"/>
      <c r="AB4" s="42"/>
      <c r="AC4" s="42"/>
      <c r="AD4" s="42"/>
      <c r="AE4" s="2"/>
      <c r="AF4" s="2"/>
      <c r="AG4" s="2"/>
      <c r="AH4" s="2"/>
      <c r="AI4" s="2"/>
      <c r="AJ4" s="2"/>
      <c r="AK4" s="2"/>
    </row>
    <row r="5">
      <c r="A5" s="2"/>
      <c r="B5" s="56" t="str">
        <f>CONCATENATE(Setup!C10,"/",Setup!C11)</f>
        <v>Bench/OHP</v>
      </c>
      <c r="C5" s="30"/>
      <c r="D5" s="57"/>
      <c r="E5" s="59"/>
      <c r="F5" s="61" t="str">
        <f>LEFT(Setup!$C$10,5)</f>
        <v>Bench</v>
      </c>
      <c r="G5" s="63" t="str">
        <f>LEFT(Setup!$C$11,5)</f>
        <v>OHP</v>
      </c>
      <c r="H5" s="61" t="str">
        <f>LEFT(Setup!$C$10,5)</f>
        <v>Bench</v>
      </c>
      <c r="I5" s="61" t="str">
        <f>LEFT(Setup!$C$11,5)</f>
        <v>OHP</v>
      </c>
      <c r="J5" s="61" t="str">
        <f>LEFT(Setup!$C$10,5)</f>
        <v>Bench</v>
      </c>
      <c r="K5" s="61" t="str">
        <f>LEFT(Setup!$C$11,5)</f>
        <v>OHP</v>
      </c>
      <c r="L5" s="61" t="str">
        <f>LEFT(Setup!$C$10,5)</f>
        <v>Bench</v>
      </c>
      <c r="M5" s="61" t="str">
        <f>LEFT(Setup!$C$11,5)</f>
        <v>OHP</v>
      </c>
      <c r="N5" s="61" t="str">
        <f>LEFT(Setup!$C$10,5)</f>
        <v>Bench</v>
      </c>
      <c r="O5" s="61" t="str">
        <f>LEFT(Setup!$C$11,5)</f>
        <v>OHP</v>
      </c>
      <c r="P5" s="61" t="str">
        <f>LEFT(Setup!$C$10,5)</f>
        <v>Bench</v>
      </c>
      <c r="Q5" s="61" t="str">
        <f>LEFT(Setup!$C$11,5)</f>
        <v>OHP</v>
      </c>
      <c r="R5" s="61" t="str">
        <f>LEFT(Setup!$C$10,5)</f>
        <v>Bench</v>
      </c>
      <c r="S5" s="61" t="str">
        <f>LEFT(Setup!$C$11,5)</f>
        <v>OHP</v>
      </c>
      <c r="T5" s="61" t="str">
        <f>LEFT(Setup!$C$10,5)</f>
        <v>Bench</v>
      </c>
      <c r="U5" s="61" t="str">
        <f>LEFT(Setup!$C$11,5)</f>
        <v>OHP</v>
      </c>
      <c r="V5" s="61" t="str">
        <f>LEFT(Setup!$C$10,5)</f>
        <v>Bench</v>
      </c>
      <c r="W5" s="61" t="str">
        <f>LEFT(Setup!$C$11,5)</f>
        <v>OHP</v>
      </c>
      <c r="X5" s="61" t="str">
        <f>LEFT(Setup!$C$10,5)</f>
        <v>Bench</v>
      </c>
      <c r="Y5" s="61" t="str">
        <f>LEFT(Setup!$C$11,5)</f>
        <v>OHP</v>
      </c>
      <c r="Z5" s="61" t="str">
        <f>LEFT(Setup!$C$10,5)</f>
        <v>Bench</v>
      </c>
      <c r="AA5" s="61" t="str">
        <f>LEFT(Setup!$C$11,5)</f>
        <v>OHP</v>
      </c>
      <c r="AB5" s="61" t="str">
        <f>LEFT(Setup!$C$10,5)</f>
        <v>Bench</v>
      </c>
      <c r="AC5" s="61" t="str">
        <f>LEFT(Setup!$C$11,5)</f>
        <v>OHP</v>
      </c>
      <c r="AD5" s="70"/>
      <c r="AE5" s="2"/>
      <c r="AF5" s="72"/>
      <c r="AG5" s="2"/>
      <c r="AH5" s="2"/>
      <c r="AI5" s="2"/>
      <c r="AJ5" s="2"/>
      <c r="AK5" s="2"/>
    </row>
    <row r="6" ht="14.25" customHeight="1">
      <c r="A6" s="2"/>
      <c r="B6" s="74"/>
      <c r="C6" s="75"/>
      <c r="D6" s="76">
        <v>5.0</v>
      </c>
      <c r="E6" s="77"/>
      <c r="F6" s="78">
        <f>IF(Setup!$D$5="kg", 20, 45)</f>
        <v>45</v>
      </c>
      <c r="G6" s="78">
        <f>IF(Setup!$D$5="kg", 20, 45)</f>
        <v>45</v>
      </c>
      <c r="H6" s="78">
        <f>IF(Setup!$D$5="kg", 20, 45)</f>
        <v>45</v>
      </c>
      <c r="I6" s="78">
        <f>IF(Setup!$D$5="kg", 20, 45)</f>
        <v>45</v>
      </c>
      <c r="J6" s="78">
        <f>IF(Setup!$D$5="kg", 20, 45)</f>
        <v>45</v>
      </c>
      <c r="K6" s="78">
        <f>IF(Setup!$D$5="kg", 20, 45)</f>
        <v>45</v>
      </c>
      <c r="L6" s="78">
        <f>IF(Setup!$D$5="kg", 20, 45)</f>
        <v>45</v>
      </c>
      <c r="M6" s="78">
        <f>IF(Setup!$D$5="kg", 20, 45)</f>
        <v>45</v>
      </c>
      <c r="N6" s="78">
        <f>IF(Setup!$D$5="kg", 20, 45)</f>
        <v>45</v>
      </c>
      <c r="O6" s="78">
        <f>IF(Setup!$D$5="kg", 20, 45)</f>
        <v>45</v>
      </c>
      <c r="P6" s="78">
        <f>IF(Setup!$D$5="kg", 20, 45)</f>
        <v>45</v>
      </c>
      <c r="Q6" s="78">
        <f>IF(Setup!$D$5="kg", 20, 45)</f>
        <v>45</v>
      </c>
      <c r="R6" s="78">
        <f>IF(Setup!$D$5="kg", 20, 45)</f>
        <v>45</v>
      </c>
      <c r="S6" s="78">
        <f>IF(Setup!$D$5="kg", 20, 45)</f>
        <v>45</v>
      </c>
      <c r="T6" s="78">
        <f>IF(Setup!$D$5="kg", 20, 45)</f>
        <v>45</v>
      </c>
      <c r="U6" s="78">
        <f>IF(Setup!$D$5="kg", 20, 45)</f>
        <v>45</v>
      </c>
      <c r="V6" s="78">
        <f>IF(Setup!$D$5="kg", 20, 45)</f>
        <v>45</v>
      </c>
      <c r="W6" s="78">
        <f>IF(Setup!$D$5="kg", 20, 45)</f>
        <v>45</v>
      </c>
      <c r="X6" s="78">
        <f>IF(Setup!$D$5="kg", 20, 45)</f>
        <v>45</v>
      </c>
      <c r="Y6" s="78">
        <f>IF(Setup!$D$5="kg", 20, 45)</f>
        <v>45</v>
      </c>
      <c r="Z6" s="78">
        <f>IF(Setup!$D$5="kg", 20, 45)</f>
        <v>45</v>
      </c>
      <c r="AA6" s="78">
        <f>IF(Setup!$D$5="kg", 20, 45)</f>
        <v>45</v>
      </c>
      <c r="AB6" s="78">
        <f>IF(Setup!$D$5="kg", 20, 45)</f>
        <v>45</v>
      </c>
      <c r="AC6" s="78">
        <f>IF(Setup!$D$5="kg", 20, 45)</f>
        <v>45</v>
      </c>
      <c r="AD6" s="42"/>
      <c r="AE6" s="2"/>
      <c r="AF6" s="2"/>
      <c r="AG6" s="2"/>
      <c r="AH6" s="2"/>
      <c r="AI6" s="2"/>
      <c r="AJ6" s="2"/>
      <c r="AK6" s="2"/>
    </row>
    <row r="7" ht="14.25" customHeight="1">
      <c r="A7" s="2"/>
      <c r="B7" s="79" t="s">
        <v>51</v>
      </c>
      <c r="C7" s="80"/>
      <c r="D7" s="81">
        <v>4.0</v>
      </c>
      <c r="E7" s="82"/>
      <c r="F7" s="51">
        <f>MAX(FLOOR(PRODUCT(F10,0.55),Setup!$D$6),F6)</f>
        <v>65</v>
      </c>
      <c r="G7" s="51">
        <f>MAX(FLOOR(PRODUCT(G10,0.55),Setup!$D$6),G6)</f>
        <v>45</v>
      </c>
      <c r="H7" s="51">
        <f>MAX(FLOOR(PRODUCT(H10,0.55),Setup!$D$6),H6)</f>
        <v>65</v>
      </c>
      <c r="I7" s="51">
        <f>MAX(FLOOR(PRODUCT(I10,0.55),Setup!$D$6),I6)</f>
        <v>45</v>
      </c>
      <c r="J7" s="51">
        <f>MAX(FLOOR(PRODUCT(J10,0.55),Setup!$D$6),J6)</f>
        <v>67.5</v>
      </c>
      <c r="K7" s="51">
        <f>MAX(FLOOR(PRODUCT(K10,0.55),Setup!$D$6),K6)</f>
        <v>45</v>
      </c>
      <c r="L7" s="51">
        <f>MAX(FLOOR(PRODUCT(L10,0.55),Setup!$D$6),L6)</f>
        <v>70</v>
      </c>
      <c r="M7" s="51">
        <f>MAX(FLOOR(PRODUCT(M10,0.55),Setup!$D$6),M6)</f>
        <v>45</v>
      </c>
      <c r="N7" s="51">
        <f>MAX(FLOOR(PRODUCT(N10,0.55),Setup!$D$6),N6)</f>
        <v>70</v>
      </c>
      <c r="O7" s="51">
        <f>MAX(FLOOR(PRODUCT(O10,0.55),Setup!$D$6),O6)</f>
        <v>45</v>
      </c>
      <c r="P7" s="51">
        <f>MAX(FLOOR(PRODUCT(P10,0.55),Setup!$D$6),P6)</f>
        <v>72.5</v>
      </c>
      <c r="Q7" s="51">
        <f>MAX(FLOOR(PRODUCT(Q10,0.55),Setup!$D$6),Q6)</f>
        <v>45</v>
      </c>
      <c r="R7" s="51">
        <f>MAX(FLOOR(PRODUCT(R10,0.55),Setup!$D$6),R6)</f>
        <v>72.5</v>
      </c>
      <c r="S7" s="51">
        <f>MAX(FLOOR(PRODUCT(S10,0.55),Setup!$D$6),S6)</f>
        <v>45</v>
      </c>
      <c r="T7" s="51">
        <f>MAX(FLOOR(PRODUCT(T10,0.55),Setup!$D$6),T6)</f>
        <v>75</v>
      </c>
      <c r="U7" s="51">
        <f>MAX(FLOOR(PRODUCT(U10,0.55),Setup!$D$6),U6)</f>
        <v>45</v>
      </c>
      <c r="V7" s="51">
        <f>MAX(FLOOR(PRODUCT(V10,0.55),Setup!$D$6),V6)</f>
        <v>75</v>
      </c>
      <c r="W7" s="51">
        <f>MAX(FLOOR(PRODUCT(W10,0.55),Setup!$D$6),W6)</f>
        <v>45</v>
      </c>
      <c r="X7" s="51">
        <f>MAX(FLOOR(PRODUCT(X10,0.55),Setup!$D$6),X6)</f>
        <v>77.5</v>
      </c>
      <c r="Y7" s="51">
        <f>MAX(FLOOR(PRODUCT(Y10,0.55),Setup!$D$6),Y6)</f>
        <v>45</v>
      </c>
      <c r="Z7" s="51">
        <f>MAX(FLOOR(PRODUCT(Z10,0.55),Setup!$D$6),Z6)</f>
        <v>77.5</v>
      </c>
      <c r="AA7" s="51">
        <f>MAX(FLOOR(PRODUCT(AA10,0.55),Setup!$D$6),AA6)</f>
        <v>45</v>
      </c>
      <c r="AB7" s="51">
        <f>MAX(FLOOR(PRODUCT(AB10,0.55),Setup!$D$6),AB6)</f>
        <v>80</v>
      </c>
      <c r="AC7" s="51">
        <f>MAX(FLOOR(PRODUCT(AC10,0.55),Setup!$D$6),AC6)</f>
        <v>47.5</v>
      </c>
      <c r="AD7" s="2"/>
      <c r="AE7" s="2"/>
      <c r="AF7" s="2"/>
      <c r="AG7" s="2"/>
      <c r="AH7" s="2"/>
      <c r="AI7" s="2"/>
      <c r="AJ7" s="2"/>
      <c r="AK7" s="2"/>
    </row>
    <row r="8" ht="14.25" customHeight="1">
      <c r="A8" s="2"/>
      <c r="B8" s="83"/>
      <c r="C8" s="84"/>
      <c r="D8" s="81">
        <v>3.0</v>
      </c>
      <c r="E8" s="82"/>
      <c r="F8" s="51">
        <f>MAX(FLOOR(PRODUCT(F10,0.7),Setup!$D$6),F6)</f>
        <v>82.5</v>
      </c>
      <c r="G8" s="51">
        <f>MAX(FLOOR(PRODUCT(G10,0.7),Setup!$D$6),G6)</f>
        <v>45</v>
      </c>
      <c r="H8" s="51">
        <f>MAX(FLOOR(PRODUCT(H10,0.7),Setup!$D$6),H6)</f>
        <v>85</v>
      </c>
      <c r="I8" s="51">
        <f>MAX(FLOOR(PRODUCT(I10,0.7),Setup!$D$6),I6)</f>
        <v>45</v>
      </c>
      <c r="J8" s="51">
        <f>MAX(FLOOR(PRODUCT(J10,0.7),Setup!$D$6),J6)</f>
        <v>87.5</v>
      </c>
      <c r="K8" s="51">
        <f>MAX(FLOOR(PRODUCT(K10,0.7),Setup!$D$6),K6)</f>
        <v>45</v>
      </c>
      <c r="L8" s="51">
        <f>MAX(FLOOR(PRODUCT(L10,0.7),Setup!$D$6),L6)</f>
        <v>87.5</v>
      </c>
      <c r="M8" s="51">
        <f>MAX(FLOOR(PRODUCT(M10,0.7),Setup!$D$6),M6)</f>
        <v>45</v>
      </c>
      <c r="N8" s="51">
        <f>MAX(FLOOR(PRODUCT(N10,0.7),Setup!$D$6),N6)</f>
        <v>90</v>
      </c>
      <c r="O8" s="51">
        <f>MAX(FLOOR(PRODUCT(O10,0.7),Setup!$D$6),O6)</f>
        <v>47.5</v>
      </c>
      <c r="P8" s="51">
        <f>MAX(FLOOR(PRODUCT(P10,0.7),Setup!$D$6),P6)</f>
        <v>92.5</v>
      </c>
      <c r="Q8" s="51">
        <f>MAX(FLOOR(PRODUCT(Q10,0.7),Setup!$D$6),Q6)</f>
        <v>50</v>
      </c>
      <c r="R8" s="51">
        <f>MAX(FLOOR(PRODUCT(R10,0.7),Setup!$D$6),R6)</f>
        <v>92.5</v>
      </c>
      <c r="S8" s="51">
        <f>MAX(FLOOR(PRODUCT(S10,0.7),Setup!$D$6),S6)</f>
        <v>52.5</v>
      </c>
      <c r="T8" s="51">
        <f>MAX(FLOOR(PRODUCT(T10,0.7),Setup!$D$6),T6)</f>
        <v>95</v>
      </c>
      <c r="U8" s="51">
        <f>MAX(FLOOR(PRODUCT(U10,0.7),Setup!$D$6),U6)</f>
        <v>52.5</v>
      </c>
      <c r="V8" s="51">
        <f>MAX(FLOOR(PRODUCT(V10,0.7),Setup!$D$6),V6)</f>
        <v>97.5</v>
      </c>
      <c r="W8" s="51">
        <f>MAX(FLOOR(PRODUCT(W10,0.7),Setup!$D$6),W6)</f>
        <v>55</v>
      </c>
      <c r="X8" s="51">
        <f>MAX(FLOOR(PRODUCT(X10,0.7),Setup!$D$6),X6)</f>
        <v>97.5</v>
      </c>
      <c r="Y8" s="51">
        <f>MAX(FLOOR(PRODUCT(Y10,0.7),Setup!$D$6),Y6)</f>
        <v>57.5</v>
      </c>
      <c r="Z8" s="51">
        <f>MAX(FLOOR(PRODUCT(Z10,0.7),Setup!$D$6),Z6)</f>
        <v>100</v>
      </c>
      <c r="AA8" s="51">
        <f>MAX(FLOOR(PRODUCT(AA10,0.7),Setup!$D$6),AA6)</f>
        <v>57.5</v>
      </c>
      <c r="AB8" s="51">
        <f>MAX(FLOOR(PRODUCT(AB10,0.7),Setup!$D$6),AB6)</f>
        <v>102.5</v>
      </c>
      <c r="AC8" s="51">
        <f>MAX(FLOOR(PRODUCT(AC10,0.7),Setup!$D$6),AC6)</f>
        <v>60</v>
      </c>
      <c r="AD8" s="2"/>
      <c r="AE8" s="2"/>
      <c r="AF8" s="2"/>
      <c r="AG8" s="2"/>
      <c r="AH8" s="85"/>
      <c r="AI8" s="85"/>
      <c r="AJ8" s="85"/>
      <c r="AK8" s="2"/>
    </row>
    <row r="9" ht="14.25" customHeight="1">
      <c r="A9" s="2"/>
      <c r="B9" s="2"/>
      <c r="C9" s="2"/>
      <c r="D9" s="81">
        <v>2.0</v>
      </c>
      <c r="E9" s="82"/>
      <c r="F9" s="51">
        <f>MAX(FLOOR(PRODUCT(F10,0.85),Setup!$D$6),F6)</f>
        <v>100</v>
      </c>
      <c r="G9" s="51">
        <f>MAX(FLOOR(PRODUCT(G10,0.85),Setup!$D$6),G6)</f>
        <v>50</v>
      </c>
      <c r="H9" s="51">
        <f>MAX(FLOOR(PRODUCT(H10,0.85),Setup!$D$6),H6)</f>
        <v>102.5</v>
      </c>
      <c r="I9" s="51">
        <f>MAX(FLOOR(PRODUCT(I10,0.85),Setup!$D$6),I6)</f>
        <v>52.5</v>
      </c>
      <c r="J9" s="51">
        <f>MAX(FLOOR(PRODUCT(J10,0.85),Setup!$D$6),J6)</f>
        <v>105</v>
      </c>
      <c r="K9" s="51">
        <f>MAX(FLOOR(PRODUCT(K10,0.85),Setup!$D$6),K6)</f>
        <v>55</v>
      </c>
      <c r="L9" s="51">
        <f>MAX(FLOOR(PRODUCT(L10,0.85),Setup!$D$6),L6)</f>
        <v>107.5</v>
      </c>
      <c r="M9" s="51">
        <f>MAX(FLOOR(PRODUCT(M10,0.85),Setup!$D$6),M6)</f>
        <v>55</v>
      </c>
      <c r="N9" s="51">
        <f>MAX(FLOOR(PRODUCT(N10,0.85),Setup!$D$6),N6)</f>
        <v>110</v>
      </c>
      <c r="O9" s="51">
        <f>MAX(FLOOR(PRODUCT(O10,0.85),Setup!$D$6),O6)</f>
        <v>57.5</v>
      </c>
      <c r="P9" s="51">
        <f>MAX(FLOOR(PRODUCT(P10,0.85),Setup!$D$6),P6)</f>
        <v>112.5</v>
      </c>
      <c r="Q9" s="51">
        <f>MAX(FLOOR(PRODUCT(Q10,0.85),Setup!$D$6),Q6)</f>
        <v>60</v>
      </c>
      <c r="R9" s="51">
        <f>MAX(FLOOR(PRODUCT(R10,0.85),Setup!$D$6),R6)</f>
        <v>112.5</v>
      </c>
      <c r="S9" s="51">
        <f>MAX(FLOOR(PRODUCT(S10,0.85),Setup!$D$6),S6)</f>
        <v>62.5</v>
      </c>
      <c r="T9" s="51">
        <f>MAX(FLOOR(PRODUCT(T10,0.85),Setup!$D$6),T6)</f>
        <v>115</v>
      </c>
      <c r="U9" s="51">
        <f>MAX(FLOOR(PRODUCT(U10,0.85),Setup!$D$6),U6)</f>
        <v>65</v>
      </c>
      <c r="V9" s="51">
        <f>MAX(FLOOR(PRODUCT(V10,0.85),Setup!$D$6),V6)</f>
        <v>117.5</v>
      </c>
      <c r="W9" s="51">
        <f>MAX(FLOOR(PRODUCT(W10,0.85),Setup!$D$6),W6)</f>
        <v>67.5</v>
      </c>
      <c r="X9" s="51">
        <f>MAX(FLOOR(PRODUCT(X10,0.85),Setup!$D$6),X6)</f>
        <v>120</v>
      </c>
      <c r="Y9" s="51">
        <f>MAX(FLOOR(PRODUCT(Y10,0.85),Setup!$D$6),Y6)</f>
        <v>70</v>
      </c>
      <c r="Z9" s="51">
        <f>MAX(FLOOR(PRODUCT(Z10,0.85),Setup!$D$6),Z6)</f>
        <v>122.5</v>
      </c>
      <c r="AA9" s="51">
        <f>MAX(FLOOR(PRODUCT(AA10,0.85),Setup!$D$6),AA6)</f>
        <v>70</v>
      </c>
      <c r="AB9" s="51">
        <f>MAX(FLOOR(PRODUCT(AB10,0.85),Setup!$D$6),AB6)</f>
        <v>125</v>
      </c>
      <c r="AC9" s="51">
        <f>MAX(FLOOR(PRODUCT(AC10,0.85),Setup!$D$6),AC6)</f>
        <v>72.5</v>
      </c>
      <c r="AD9" s="2"/>
      <c r="AE9" s="2"/>
      <c r="AF9" s="2"/>
      <c r="AG9" s="2"/>
      <c r="AH9" s="85"/>
      <c r="AI9" s="85"/>
      <c r="AJ9" s="85"/>
      <c r="AK9" s="2"/>
    </row>
    <row r="10" ht="14.25" customHeight="1">
      <c r="A10" s="2"/>
      <c r="B10" s="15" t="s">
        <v>52</v>
      </c>
      <c r="D10" s="81"/>
      <c r="E10" s="82"/>
      <c r="F10" s="86">
        <f>Setup!D10</f>
        <v>120</v>
      </c>
      <c r="G10" s="86">
        <f>Setup!D11</f>
        <v>60</v>
      </c>
      <c r="H10" s="86">
        <f>MROUND(IF(F13=0,F10+Setup!$E$10,IF(F13&lt;Setup!$F$10,F10*0.9,IF(F13&lt;Setup!$F$10*2,F10+Setup!$E$10,F10+Setup!$E$10*2))),Setup!$G$10)</f>
        <v>122.5</v>
      </c>
      <c r="I10" s="86">
        <f>MROUND(IF(G13=0,G10+Setup!$E$11,IF(G13&lt;Setup!$F$11,G10*0.9,IF(G13&lt;Setup!$F$11*2,G10+Setup!$E$11,G10+Setup!$E$11*2))),Setup!$G$11)</f>
        <v>62.5</v>
      </c>
      <c r="J10" s="86">
        <f>MROUND(IF(H13=0,H10+Setup!$E$10,IF(H13&lt;Setup!$F$10,H10*0.9,IF(H13&lt;Setup!$F$10*2,H10+Setup!$E$10,H10+Setup!$E$10*2))),Setup!$G$10)</f>
        <v>125</v>
      </c>
      <c r="K10" s="86">
        <f>MROUND(IF(I13=0,I10+Setup!$E$11,IF(I13&lt;Setup!$F$11,I10*0.9,IF(I13&lt;Setup!$F$11*2,I10+Setup!$E$11,I10+Setup!$E$11*2))),Setup!$G$11)</f>
        <v>65</v>
      </c>
      <c r="L10" s="86">
        <f>MROUND(IF(J13=0,J10+Setup!$E$10,IF(J13&lt;Setup!$F$10,J10*0.9,IF(J13&lt;Setup!$F$10*2,J10+Setup!$E$10,J10+Setup!$E$10*2))),Setup!$G$10)</f>
        <v>127.5</v>
      </c>
      <c r="M10" s="86">
        <f>MROUND(IF(K13=0,K10+Setup!$E$11,IF(K13&lt;Setup!$F$11,K10*0.9,IF(K13&lt;Setup!$F$11*2,K10+Setup!$E$11,K10+Setup!$E$11*2))),Setup!$G$11)</f>
        <v>67.5</v>
      </c>
      <c r="N10" s="86">
        <f>MROUND(IF(L13=0,L10+Setup!$E$10,IF(L13&lt;Setup!$F$10,L10*0.9,IF(L13&lt;Setup!$F$10*2,L10+Setup!$E$10,L10+Setup!$E$10*2))),Setup!$G$10)</f>
        <v>130</v>
      </c>
      <c r="O10" s="86">
        <f>MROUND(IF(M13=0,M10+Setup!$E$11,IF(M13&lt;Setup!$F$11,M10*0.9,IF(M13&lt;Setup!$F$11*2,M10+Setup!$E$11,M10+Setup!$E$11*2))),Setup!$G$11)</f>
        <v>70</v>
      </c>
      <c r="P10" s="86">
        <f>MROUND(IF(N13=0,N10+Setup!$E$10,IF(N13&lt;Setup!$F$10,N10*0.9,IF(N13&lt;Setup!$F$10*2,N10+Setup!$E$10,N10+Setup!$E$10*2))),Setup!$G$10)</f>
        <v>132.5</v>
      </c>
      <c r="Q10" s="86">
        <f>MROUND(IF(O13=0,O10+Setup!$E$11,IF(O13&lt;Setup!$F$11,O10*0.9,IF(O13&lt;Setup!$F$11*2,O10+Setup!$E$11,O10+Setup!$E$11*2))),Setup!$G$11)</f>
        <v>72.5</v>
      </c>
      <c r="R10" s="86">
        <f>MROUND(IF(P13=0,P10+Setup!$E$10,IF(P13&lt;Setup!$F$10,P10*0.9,IF(P13&lt;Setup!$F$10*2,P10+Setup!$E$10,P10+Setup!$E$10*2))),Setup!$G$10)</f>
        <v>135</v>
      </c>
      <c r="S10" s="86">
        <f>MROUND(IF(Q13=0,Q10+Setup!$E$11,IF(Q13&lt;Setup!$F$11,Q10*0.9,IF(Q13&lt;Setup!$F$11*2,Q10+Setup!$E$11,Q10+Setup!$E$11*2))),Setup!$G$11)</f>
        <v>75</v>
      </c>
      <c r="T10" s="86">
        <f>MROUND(IF(R13=0,R10+Setup!$E$10,IF(R13&lt;Setup!$F$10,R10*0.9,IF(R13&lt;Setup!$F$10*2,R10+Setup!$E$10,R10+Setup!$E$10*2))),Setup!$G$10)</f>
        <v>137.5</v>
      </c>
      <c r="U10" s="86">
        <f>MROUND(IF(S13=0,S10+Setup!$E$11,IF(S13&lt;Setup!$F$11,S10*0.9,IF(S13&lt;Setup!$F$11*2,S10+Setup!$E$11,S10+Setup!$E$11*2))),Setup!$G$11)</f>
        <v>77.5</v>
      </c>
      <c r="V10" s="86">
        <f>MROUND(IF(T13=0,T10+Setup!$E$10,IF(T13&lt;Setup!$F$10,T10*0.9,IF(T13&lt;Setup!$F$10*2,T10+Setup!$E$10,T10+Setup!$E$10*2))),Setup!$G$10)</f>
        <v>140</v>
      </c>
      <c r="W10" s="86">
        <f>MROUND(IF(U13=0,U10+Setup!$E$11,IF(U13&lt;Setup!$F$11,U10*0.9,IF(U13&lt;Setup!$F$11*2,U10+Setup!$E$11,U10+Setup!$E$11*2))),Setup!$G$11)</f>
        <v>80</v>
      </c>
      <c r="X10" s="86">
        <f>MROUND(IF(V13=0,V10+Setup!$E$10,IF(V13&lt;Setup!$F$10,V10*0.9,IF(V13&lt;Setup!$F$10*2,V10+Setup!$E$10,V10+Setup!$E$10*2))),Setup!$G$10)</f>
        <v>142.5</v>
      </c>
      <c r="Y10" s="86">
        <f>MROUND(IF(W13=0,W10+Setup!$E$11,IF(W13&lt;Setup!$F$11,W10*0.9,IF(W13&lt;Setup!$F$11*2,W10+Setup!$E$11,W10+Setup!$E$11*2))),Setup!$G$11)</f>
        <v>82.5</v>
      </c>
      <c r="Z10" s="86">
        <f>MROUND(IF(X13=0,X10+Setup!$E$10,IF(X13&lt;Setup!$F$10,X10*0.9,IF(X13&lt;Setup!$F$10*2,X10+Setup!$E$10,X10+Setup!$E$10*2))),Setup!$G$10)</f>
        <v>145</v>
      </c>
      <c r="AA10" s="86">
        <f>MROUND(IF(Y13=0,Y10+Setup!$E$11,IF(Y13&lt;Setup!$F$11,Y10*0.9,IF(Y13&lt;Setup!$F$11*2,Y10+Setup!$E$11,Y10+Setup!$E$11*2))),Setup!$G$11)</f>
        <v>85</v>
      </c>
      <c r="AB10" s="86">
        <f>MROUND(IF(Z13=0,Z10+Setup!$E$10,IF(Z13&lt;Setup!$F$10,Z10*0.9,IF(Z13&lt;Setup!$F$10*2,Z10+Setup!$E$10,Z10+Setup!$E$10*2))),Setup!$G$10)</f>
        <v>147.5</v>
      </c>
      <c r="AC10" s="86">
        <f>MROUND(IF(AA13=0,AA10+Setup!$E$11,IF(AA13&lt;Setup!$F$11,AA10*0.9,IF(AA13&lt;Setup!$F$11*2,AA10+Setup!$E$11,AA10+Setup!$E$11*2))),Setup!$G$11)</f>
        <v>87.5</v>
      </c>
      <c r="AD10" s="2"/>
      <c r="AE10" s="2"/>
      <c r="AF10" s="2"/>
      <c r="AG10" s="2"/>
      <c r="AH10" s="2"/>
      <c r="AI10" s="2"/>
      <c r="AJ10" s="85"/>
      <c r="AK10" s="2"/>
    </row>
    <row r="11" ht="14.25" customHeight="1">
      <c r="A11" s="2"/>
      <c r="B11" s="2"/>
      <c r="C11" s="2"/>
      <c r="D11" s="87" t="str">
        <f>CONCATENATE(Setup!$F$10,"/",Setup!$F$11)</f>
        <v>5/5</v>
      </c>
      <c r="E11" s="88"/>
      <c r="F11" s="89">
        <v>5.0</v>
      </c>
      <c r="G11" s="89">
        <v>5.0</v>
      </c>
      <c r="H11" s="89"/>
      <c r="I11" s="90"/>
      <c r="J11" s="90"/>
      <c r="K11" s="90"/>
      <c r="L11" s="90"/>
      <c r="M11" s="90"/>
      <c r="N11" s="90"/>
      <c r="O11" s="90"/>
      <c r="P11" s="90"/>
      <c r="Q11" s="90"/>
      <c r="R11" s="90"/>
      <c r="S11" s="90"/>
      <c r="T11" s="90"/>
      <c r="U11" s="90"/>
      <c r="V11" s="90"/>
      <c r="W11" s="90"/>
      <c r="X11" s="90"/>
      <c r="Y11" s="90"/>
      <c r="Z11" s="90"/>
      <c r="AA11" s="90"/>
      <c r="AB11" s="90"/>
      <c r="AC11" s="90"/>
      <c r="AD11" s="91"/>
      <c r="AE11" s="2"/>
      <c r="AF11" s="24"/>
      <c r="AG11" s="24"/>
      <c r="AH11" s="24"/>
      <c r="AI11" s="24"/>
      <c r="AJ11" s="24"/>
      <c r="AK11" s="24"/>
    </row>
    <row r="12" ht="14.25" customHeight="1">
      <c r="A12" s="2"/>
      <c r="B12" s="2"/>
      <c r="C12" s="2"/>
      <c r="D12" s="87" t="str">
        <f>CONCATENATE(Setup!$F$10,"/",Setup!$F$11)</f>
        <v>5/5</v>
      </c>
      <c r="E12" s="88"/>
      <c r="F12" s="89">
        <v>5.0</v>
      </c>
      <c r="G12" s="89">
        <v>5.0</v>
      </c>
      <c r="H12" s="89"/>
      <c r="I12" s="90"/>
      <c r="J12" s="90"/>
      <c r="K12" s="90"/>
      <c r="L12" s="90"/>
      <c r="M12" s="90"/>
      <c r="N12" s="90"/>
      <c r="O12" s="90"/>
      <c r="P12" s="90"/>
      <c r="Q12" s="90"/>
      <c r="R12" s="90"/>
      <c r="S12" s="90"/>
      <c r="T12" s="90"/>
      <c r="U12" s="90"/>
      <c r="V12" s="90"/>
      <c r="W12" s="90"/>
      <c r="X12" s="90"/>
      <c r="Y12" s="90"/>
      <c r="Z12" s="90"/>
      <c r="AA12" s="90"/>
      <c r="AB12" s="90"/>
      <c r="AC12" s="90"/>
      <c r="AD12" s="91"/>
      <c r="AE12" s="2"/>
      <c r="AF12" s="24"/>
      <c r="AG12" s="24"/>
      <c r="AH12" s="24"/>
      <c r="AI12" s="24"/>
      <c r="AJ12" s="24"/>
      <c r="AK12" s="24"/>
    </row>
    <row r="13">
      <c r="A13" s="2"/>
      <c r="B13" s="2"/>
      <c r="C13" s="2"/>
      <c r="D13" s="87" t="str">
        <f>CONCATENATE(Setup!$F$10,"+/",Setup!$F$11,"+")</f>
        <v>5+/5+</v>
      </c>
      <c r="E13" s="88"/>
      <c r="F13" s="92">
        <v>6.0</v>
      </c>
      <c r="G13" s="92">
        <v>6.0</v>
      </c>
      <c r="H13" s="92"/>
      <c r="I13" s="93"/>
      <c r="J13" s="93"/>
      <c r="K13" s="93"/>
      <c r="L13" s="93"/>
      <c r="M13" s="93"/>
      <c r="N13" s="93"/>
      <c r="O13" s="93"/>
      <c r="P13" s="93"/>
      <c r="Q13" s="93"/>
      <c r="R13" s="93"/>
      <c r="S13" s="93"/>
      <c r="T13" s="93"/>
      <c r="U13" s="93"/>
      <c r="V13" s="93"/>
      <c r="W13" s="93"/>
      <c r="X13" s="93"/>
      <c r="Y13" s="93"/>
      <c r="Z13" s="93"/>
      <c r="AA13" s="93"/>
      <c r="AB13" s="93"/>
      <c r="AC13" s="93"/>
      <c r="AD13" s="91"/>
      <c r="AE13" s="2"/>
      <c r="AF13" s="2"/>
      <c r="AG13" s="2"/>
      <c r="AH13" s="2"/>
      <c r="AI13" s="2"/>
      <c r="AJ13" s="85"/>
      <c r="AK13" s="2"/>
    </row>
    <row r="14" ht="14.25" customHeight="1">
      <c r="A14" s="2"/>
      <c r="B14" s="2"/>
      <c r="C14" s="2"/>
      <c r="D14" s="94"/>
      <c r="E14" s="85"/>
      <c r="F14" s="95"/>
      <c r="G14" s="95"/>
      <c r="H14" s="95"/>
      <c r="I14" s="95"/>
      <c r="J14" s="95"/>
      <c r="K14" s="95"/>
      <c r="L14" s="95"/>
      <c r="M14" s="95"/>
      <c r="N14" s="95"/>
      <c r="O14" s="95"/>
      <c r="P14" s="95"/>
      <c r="Q14" s="95"/>
      <c r="R14" s="95"/>
      <c r="S14" s="95"/>
      <c r="T14" s="95"/>
      <c r="U14" s="95"/>
      <c r="V14" s="95"/>
      <c r="W14" s="95"/>
      <c r="X14" s="95" t="s">
        <v>53</v>
      </c>
      <c r="Y14" s="95"/>
      <c r="Z14" s="95"/>
      <c r="AA14" s="95"/>
      <c r="AB14" s="95"/>
      <c r="AC14" s="95"/>
      <c r="AD14" s="2"/>
      <c r="AE14" s="2"/>
      <c r="AF14" s="2"/>
      <c r="AG14" s="2"/>
      <c r="AH14" s="85"/>
      <c r="AI14" s="85"/>
      <c r="AJ14" s="85"/>
      <c r="AK14" s="2"/>
    </row>
    <row r="15">
      <c r="A15" s="2"/>
      <c r="B15" s="56" t="str">
        <f>CONCATENATE(Setup!C16,"/",Setup!C17)</f>
        <v>Row/Chin-up</v>
      </c>
      <c r="C15" s="30"/>
      <c r="D15" s="57"/>
      <c r="E15" s="59"/>
      <c r="F15" s="63" t="str">
        <f>LEFT(Setup!$C$16,4)</f>
        <v>Row</v>
      </c>
      <c r="G15" s="61" t="str">
        <f>LEFT(Setup!$C$17,4)</f>
        <v>Chin</v>
      </c>
      <c r="H15" s="63" t="str">
        <f>LEFT(Setup!$C$16,4)</f>
        <v>Row</v>
      </c>
      <c r="I15" s="61" t="str">
        <f>LEFT(Setup!$C$17,4)</f>
        <v>Chin</v>
      </c>
      <c r="J15" s="63" t="str">
        <f>LEFT(Setup!$C$16,4)</f>
        <v>Row</v>
      </c>
      <c r="K15" s="61" t="str">
        <f>LEFT(Setup!$C$17,4)</f>
        <v>Chin</v>
      </c>
      <c r="L15" s="63" t="str">
        <f>LEFT(Setup!$C$16,4)</f>
        <v>Row</v>
      </c>
      <c r="M15" s="61" t="str">
        <f>LEFT(Setup!$C$17,4)</f>
        <v>Chin</v>
      </c>
      <c r="N15" s="63" t="str">
        <f>LEFT(Setup!$C$16,4)</f>
        <v>Row</v>
      </c>
      <c r="O15" s="61" t="str">
        <f>LEFT(Setup!$C$17,4)</f>
        <v>Chin</v>
      </c>
      <c r="P15" s="63" t="str">
        <f>LEFT(Setup!$C$16,4)</f>
        <v>Row</v>
      </c>
      <c r="Q15" s="61" t="str">
        <f>LEFT(Setup!$C$17,4)</f>
        <v>Chin</v>
      </c>
      <c r="R15" s="63" t="str">
        <f>LEFT(Setup!$C$16,4)</f>
        <v>Row</v>
      </c>
      <c r="S15" s="61" t="str">
        <f>LEFT(Setup!$C$17,4)</f>
        <v>Chin</v>
      </c>
      <c r="T15" s="63" t="str">
        <f>LEFT(Setup!$C$16,4)</f>
        <v>Row</v>
      </c>
      <c r="U15" s="61" t="str">
        <f>LEFT(Setup!$C$17,4)</f>
        <v>Chin</v>
      </c>
      <c r="V15" s="63" t="str">
        <f>LEFT(Setup!$C$16,4)</f>
        <v>Row</v>
      </c>
      <c r="W15" s="61" t="str">
        <f>LEFT(Setup!$C$17,4)</f>
        <v>Chin</v>
      </c>
      <c r="X15" s="63" t="str">
        <f>LEFT(Setup!$C$16,4)</f>
        <v>Row</v>
      </c>
      <c r="Y15" s="61" t="str">
        <f>LEFT(Setup!$C$17,4)</f>
        <v>Chin</v>
      </c>
      <c r="Z15" s="63" t="str">
        <f>LEFT(Setup!$C$16,4)</f>
        <v>Row</v>
      </c>
      <c r="AA15" s="61" t="str">
        <f>LEFT(Setup!$C$17,4)</f>
        <v>Chin</v>
      </c>
      <c r="AB15" s="63" t="str">
        <f>LEFT(Setup!$C$16,4)</f>
        <v>Row</v>
      </c>
      <c r="AC15" s="61" t="str">
        <f>LEFT(Setup!$C$17,4)</f>
        <v>Chin</v>
      </c>
      <c r="AD15" s="38"/>
      <c r="AE15" s="2"/>
      <c r="AF15" s="2"/>
      <c r="AG15" s="2"/>
      <c r="AH15" s="85"/>
      <c r="AI15" s="85"/>
      <c r="AJ15" s="85"/>
      <c r="AK15" s="2"/>
    </row>
    <row r="16" ht="14.25" customHeight="1">
      <c r="A16" s="2"/>
      <c r="B16" s="42"/>
      <c r="C16" s="42"/>
      <c r="D16" s="104"/>
      <c r="E16" s="77"/>
      <c r="F16" s="105">
        <f>IF((Setup!D16=0), "",Setup!D16)</f>
        <v>100</v>
      </c>
      <c r="G16" s="105">
        <f>IF((Setup!D17=0), "",Setup!D17)</f>
        <v>10</v>
      </c>
      <c r="H16" s="105">
        <f>IF(Setup!$D$16=0,"",MROUND(IF(F19=0,F16+Setup!$E$16,IF(F19&lt;Setup!$F$16,F16*0.9,IF(F19&lt;Setup!$F$16*2,F16+Setup!$E$16,F16+Setup!$E$16*2))),Setup!$G$16))</f>
        <v>102.5</v>
      </c>
      <c r="I16" s="105">
        <f>IF(Setup!$D$17=0,"",MROUND(IF(G19=0,G16+Setup!$E$17,IF(G19&lt;Setup!$F$17,G16*0.9,IF(G19&lt;Setup!$F$17*2,G16+Setup!$E$17,G16+Setup!$E$17*2))),Setup!$G$17))</f>
        <v>12.5</v>
      </c>
      <c r="J16" s="105">
        <f>IF(Setup!$D$16=0,"",MROUND(IF(H19=0,H16+Setup!$E$16,IF(H19&lt;Setup!$F$16,H16*0.9,IF(H19&lt;Setup!$F$16*2,H16+Setup!$E$16,H16+Setup!$E$16*2))),Setup!$G$16))</f>
        <v>105</v>
      </c>
      <c r="K16" s="105">
        <f>IF(Setup!$D$17=0,"",MROUND(IF(I19=0,I16+Setup!$E$17,IF(I19&lt;Setup!$F$17,I16*0.9,IF(I19&lt;Setup!$F$17*2,I16+Setup!$E$17,I16+Setup!$E$17*2))),Setup!$G$17))</f>
        <v>15</v>
      </c>
      <c r="L16" s="105">
        <f>IF(Setup!$D$16=0,"",MROUND(IF(J19=0,J16+Setup!$E$16,IF(J19&lt;Setup!$F$16,J16*0.9,IF(J19&lt;Setup!$F$16*2,J16+Setup!$E$16,J16+Setup!$E$16*2))),Setup!$G$16))</f>
        <v>107.5</v>
      </c>
      <c r="M16" s="105">
        <f>IF(Setup!$D$17=0,"",MROUND(IF(K19=0,K16+Setup!$E$17,IF(K19&lt;Setup!$F$17,K16*0.9,IF(K19&lt;Setup!$F$17*2,K16+Setup!$E$17,K16+Setup!$E$17*2))),Setup!$G$17))</f>
        <v>17.5</v>
      </c>
      <c r="N16" s="105">
        <f>IF(Setup!$D$16=0,"",MROUND(IF(L19=0,L16+Setup!$E$16,IF(L19&lt;Setup!$F$16,L16*0.9,IF(L19&lt;Setup!$F$16*2,L16+Setup!$E$16,L16+Setup!$E$16*2))),Setup!$G$16))</f>
        <v>110</v>
      </c>
      <c r="O16" s="105">
        <f>IF(Setup!$D$17=0,"",MROUND(IF(M19=0,M16+Setup!$E$17,IF(M19&lt;Setup!$F$17,M16*0.9,IF(M19&lt;Setup!$F$17*2,M16+Setup!$E$17,M16+Setup!$E$17*2))),Setup!$G$17))</f>
        <v>20</v>
      </c>
      <c r="P16" s="105">
        <f>IF(Setup!$D$16=0,"",MROUND(IF(N19=0,N16+Setup!$E$16,IF(N19&lt;Setup!$F$16,N16*0.9,IF(N19&lt;Setup!$F$16*2,N16+Setup!$E$16,N16+Setup!$E$16*2))),Setup!$G$16))</f>
        <v>112.5</v>
      </c>
      <c r="Q16" s="105">
        <f>IF(Setup!$D$17=0,"",MROUND(IF(O19=0,O16+Setup!$E$17,IF(O19&lt;Setup!$F$17,O16*0.9,IF(O19&lt;Setup!$F$17*2,O16+Setup!$E$17,O16+Setup!$E$17*2))),Setup!$G$17))</f>
        <v>22.5</v>
      </c>
      <c r="R16" s="105">
        <f>IF(Setup!$D$16=0,"",MROUND(IF(P19=0,P16+Setup!$E$16,IF(P19&lt;Setup!$F$16,P16*0.9,IF(P19&lt;Setup!$F$16*2,P16+Setup!$E$16,P16+Setup!$E$16*2))),Setup!$G$16))</f>
        <v>115</v>
      </c>
      <c r="S16" s="105">
        <f>IF(Setup!$D$17=0,"",MROUND(IF(Q19=0,Q16+Setup!$E$17,IF(Q19&lt;Setup!$F$17,Q16*0.9,IF(Q19&lt;Setup!$F$17*2,Q16+Setup!$E$17,Q16+Setup!$E$17*2))),Setup!$G$17))</f>
        <v>25</v>
      </c>
      <c r="T16" s="105">
        <f>IF(Setup!$D$16=0,"",MROUND(IF(R19=0,R16+Setup!$E$16,IF(R19&lt;Setup!$F$16,R16*0.9,IF(R19&lt;Setup!$F$16*2,R16+Setup!$E$16,R16+Setup!$E$16*2))),Setup!$G$16))</f>
        <v>117.5</v>
      </c>
      <c r="U16" s="105">
        <f>IF(Setup!$D$17=0,"",MROUND(IF(S19=0,S16+Setup!$E$17,IF(S19&lt;Setup!$F$17,S16*0.9,IF(S19&lt;Setup!$F$17*2,S16+Setup!$E$17,S16+Setup!$E$17*2))),Setup!$G$17))</f>
        <v>27.5</v>
      </c>
      <c r="V16" s="105">
        <f>IF(Setup!$D$16=0,"",MROUND(IF(T19=0,T16+Setup!$E$16,IF(T19&lt;Setup!$F$16,T16*0.9,IF(T19&lt;Setup!$F$16*2,T16+Setup!$E$16,T16+Setup!$E$16*2))),Setup!$G$16))</f>
        <v>120</v>
      </c>
      <c r="W16" s="105">
        <f>IF(Setup!$D$17=0,"",MROUND(IF(U19=0,U16+Setup!$E$17,IF(U19&lt;Setup!$F$17,U16*0.9,IF(U19&lt;Setup!$F$17*2,U16+Setup!$E$17,U16+Setup!$E$17*2))),Setup!$G$17))</f>
        <v>30</v>
      </c>
      <c r="X16" s="105">
        <f>IF(Setup!$D$16=0,"",MROUND(IF(V19=0,V16+Setup!$E$16,IF(V19&lt;Setup!$F$16,V16*0.9,IF(V19&lt;Setup!$F$16*2,V16+Setup!$E$16,V16+Setup!$E$16*2))),Setup!$G$16))</f>
        <v>122.5</v>
      </c>
      <c r="Y16" s="105">
        <f>IF(Setup!$D$17=0,"",MROUND(IF(W19=0,W16+Setup!$E$17,IF(W19&lt;Setup!$F$17,W16*0.9,IF(W19&lt;Setup!$F$17*2,W16+Setup!$E$17,W16+Setup!$E$17*2))),Setup!$G$17))</f>
        <v>32.5</v>
      </c>
      <c r="Z16" s="105">
        <f>IF(Setup!$D$16=0,"",MROUND(IF(X19=0,X16+Setup!$E$16,IF(X19&lt;Setup!$F$16,X16*0.9,IF(X19&lt;Setup!$F$16*2,X16+Setup!$E$16,X16+Setup!$E$16*2))),Setup!$G$16))</f>
        <v>125</v>
      </c>
      <c r="AA16" s="105">
        <f>IF(Setup!$D$17=0,"",MROUND(IF(Y19=0,Y16+Setup!$E$17,IF(Y19&lt;Setup!$F$17,Y16*0.9,IF(Y19&lt;Setup!$F$17*2,Y16+Setup!$E$17,Y16+Setup!$E$17*2))),Setup!$G$17))</f>
        <v>35</v>
      </c>
      <c r="AB16" s="105">
        <f>IF(Setup!$D$16=0,"",MROUND(IF(Z19=0,Z16+Setup!$E$16,IF(Z19&lt;Setup!$F$16,Z16*0.9,IF(Z19&lt;Setup!$F$16*2,Z16+Setup!$E$16,Z16+Setup!$E$16*2))),Setup!$G$16))</f>
        <v>127.5</v>
      </c>
      <c r="AC16" s="105">
        <f>IF(Setup!$D$17=0,"",MROUND(IF(AA19=0,AA16+Setup!$E$17,IF(AA19&lt;Setup!$F$17,AA16*0.9,IF(AA19&lt;Setup!$F$17*2,AA16+Setup!$E$17,AA16+Setup!$E$17*2))),Setup!$G$17))</f>
        <v>37.5</v>
      </c>
      <c r="AD16" s="42"/>
      <c r="AE16" s="2"/>
      <c r="AF16" s="2"/>
      <c r="AG16" s="2"/>
      <c r="AH16" s="85"/>
      <c r="AI16" s="85"/>
      <c r="AJ16" s="85"/>
      <c r="AK16" s="2"/>
    </row>
    <row r="17" ht="14.25" customHeight="1">
      <c r="A17" s="2"/>
      <c r="B17" s="2"/>
      <c r="C17" s="2"/>
      <c r="D17" s="87" t="str">
        <f>CONCATENATE(Setup!$F$16,"/",Setup!$F$17)</f>
        <v>5/5</v>
      </c>
      <c r="E17" s="82"/>
      <c r="F17" s="89">
        <v>5.0</v>
      </c>
      <c r="G17" s="89"/>
      <c r="H17" s="89"/>
      <c r="I17" s="89"/>
      <c r="J17" s="89"/>
      <c r="K17" s="89"/>
      <c r="L17" s="89"/>
      <c r="M17" s="89"/>
      <c r="N17" s="89"/>
      <c r="O17" s="89"/>
      <c r="P17" s="89"/>
      <c r="Q17" s="89"/>
      <c r="R17" s="89"/>
      <c r="S17" s="89"/>
      <c r="T17" s="89"/>
      <c r="U17" s="89"/>
      <c r="V17" s="89"/>
      <c r="W17" s="89"/>
      <c r="X17" s="89"/>
      <c r="Y17" s="89"/>
      <c r="Z17" s="89"/>
      <c r="AA17" s="89"/>
      <c r="AB17" s="89"/>
      <c r="AC17" s="89"/>
      <c r="AD17" s="2"/>
      <c r="AE17" s="2"/>
      <c r="AF17" s="2"/>
      <c r="AG17" s="2"/>
      <c r="AH17" s="85"/>
      <c r="AI17" s="85"/>
      <c r="AJ17" s="85"/>
      <c r="AK17" s="2"/>
    </row>
    <row r="18" ht="14.25" customHeight="1">
      <c r="A18" s="2"/>
      <c r="B18" s="2"/>
      <c r="C18" s="2"/>
      <c r="D18" s="87" t="str">
        <f>CONCATENATE(Setup!$F$16,"/",Setup!$F$17)</f>
        <v>5/5</v>
      </c>
      <c r="E18" s="82"/>
      <c r="F18" s="89">
        <v>5.0</v>
      </c>
      <c r="G18" s="89"/>
      <c r="H18" s="89"/>
      <c r="I18" s="89"/>
      <c r="J18" s="89"/>
      <c r="K18" s="89"/>
      <c r="L18" s="89"/>
      <c r="M18" s="89"/>
      <c r="N18" s="89"/>
      <c r="O18" s="89"/>
      <c r="P18" s="89"/>
      <c r="Q18" s="89"/>
      <c r="R18" s="89"/>
      <c r="S18" s="89"/>
      <c r="T18" s="89"/>
      <c r="U18" s="89"/>
      <c r="V18" s="89"/>
      <c r="W18" s="89"/>
      <c r="X18" s="89"/>
      <c r="Y18" s="89"/>
      <c r="Z18" s="89"/>
      <c r="AA18" s="89"/>
      <c r="AB18" s="89"/>
      <c r="AC18" s="89"/>
      <c r="AD18" s="2"/>
      <c r="AE18" s="2"/>
      <c r="AF18" s="2"/>
      <c r="AG18" s="2"/>
      <c r="AH18" s="85"/>
      <c r="AI18" s="85"/>
      <c r="AJ18" s="85"/>
      <c r="AK18" s="2"/>
    </row>
    <row r="19">
      <c r="A19" s="2"/>
      <c r="B19" s="2"/>
      <c r="C19" s="2"/>
      <c r="D19" s="87" t="str">
        <f>CONCATENATE(Setup!$F$16,"+/",Setup!$F$17,"+")</f>
        <v>5+/5+</v>
      </c>
      <c r="E19" s="82"/>
      <c r="F19" s="92">
        <v>6.0</v>
      </c>
      <c r="G19" s="92"/>
      <c r="H19" s="92"/>
      <c r="I19" s="92"/>
      <c r="J19" s="92"/>
      <c r="K19" s="92"/>
      <c r="L19" s="92"/>
      <c r="M19" s="92"/>
      <c r="N19" s="92"/>
      <c r="O19" s="92"/>
      <c r="P19" s="92"/>
      <c r="Q19" s="92"/>
      <c r="R19" s="92"/>
      <c r="S19" s="92"/>
      <c r="T19" s="92"/>
      <c r="U19" s="92"/>
      <c r="V19" s="92"/>
      <c r="W19" s="92"/>
      <c r="X19" s="92"/>
      <c r="Y19" s="92"/>
      <c r="Z19" s="92"/>
      <c r="AA19" s="92"/>
      <c r="AB19" s="92"/>
      <c r="AC19" s="92"/>
      <c r="AD19" s="2"/>
      <c r="AE19" s="2"/>
      <c r="AF19" s="2"/>
      <c r="AG19" s="2"/>
      <c r="AH19" s="2"/>
      <c r="AI19" s="2"/>
      <c r="AJ19" s="2"/>
      <c r="AK19" s="2"/>
    </row>
    <row r="20" ht="14.25" customHeight="1">
      <c r="A20" s="2"/>
      <c r="B20" s="2"/>
      <c r="C20" s="2"/>
      <c r="D20" s="112"/>
      <c r="E20" s="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2"/>
      <c r="AE20" s="113"/>
      <c r="AF20" s="113"/>
      <c r="AG20" s="85"/>
      <c r="AH20" s="85"/>
      <c r="AI20" s="85"/>
      <c r="AJ20" s="85"/>
      <c r="AK20" s="85"/>
    </row>
    <row r="21">
      <c r="A21" s="2"/>
      <c r="B21" s="56" t="str">
        <f>CONCATENATE(Setup!C12,"/",Setup!C13)</f>
        <v>Squat/Deadlift</v>
      </c>
      <c r="C21" s="30"/>
      <c r="D21" s="57"/>
      <c r="E21" s="59"/>
      <c r="F21" s="61" t="str">
        <f>LEFT(Setup!$C$12,5)</f>
        <v>Squat</v>
      </c>
      <c r="G21" s="61" t="str">
        <f>LEFT(Setup!$C$13,4)</f>
        <v>Dead</v>
      </c>
      <c r="H21" s="61" t="str">
        <f>LEFT(Setup!$C$12,5)</f>
        <v>Squat</v>
      </c>
      <c r="I21" s="61" t="str">
        <f>LEFT(Setup!$C$12,5)</f>
        <v>Squat</v>
      </c>
      <c r="J21" s="61" t="str">
        <f>LEFT(Setup!$C$13,4)</f>
        <v>Dead</v>
      </c>
      <c r="K21" s="61" t="str">
        <f>LEFT(Setup!$C$12,5)</f>
        <v>Squat</v>
      </c>
      <c r="L21" s="61" t="str">
        <f>LEFT(Setup!$C$12,5)</f>
        <v>Squat</v>
      </c>
      <c r="M21" s="61" t="str">
        <f>LEFT(Setup!$C$13,4)</f>
        <v>Dead</v>
      </c>
      <c r="N21" s="61" t="str">
        <f>LEFT(Setup!$C$12,5)</f>
        <v>Squat</v>
      </c>
      <c r="O21" s="61" t="str">
        <f>LEFT(Setup!$C$12,5)</f>
        <v>Squat</v>
      </c>
      <c r="P21" s="61" t="str">
        <f>LEFT(Setup!$C$13,4)</f>
        <v>Dead</v>
      </c>
      <c r="Q21" s="61" t="str">
        <f>LEFT(Setup!$C$12,5)</f>
        <v>Squat</v>
      </c>
      <c r="R21" s="61" t="str">
        <f>LEFT(Setup!$C$12,5)</f>
        <v>Squat</v>
      </c>
      <c r="S21" s="61" t="str">
        <f>LEFT(Setup!$C$13,4)</f>
        <v>Dead</v>
      </c>
      <c r="T21" s="61" t="str">
        <f>LEFT(Setup!$C$12,5)</f>
        <v>Squat</v>
      </c>
      <c r="U21" s="61" t="str">
        <f>LEFT(Setup!$C$12,5)</f>
        <v>Squat</v>
      </c>
      <c r="V21" s="61" t="str">
        <f>LEFT(Setup!$C$13,4)</f>
        <v>Dead</v>
      </c>
      <c r="W21" s="61" t="str">
        <f>LEFT(Setup!$C$12,5)</f>
        <v>Squat</v>
      </c>
      <c r="X21" s="61" t="str">
        <f>LEFT(Setup!$C$12,5)</f>
        <v>Squat</v>
      </c>
      <c r="Y21" s="61" t="str">
        <f>LEFT(Setup!$C$13,4)</f>
        <v>Dead</v>
      </c>
      <c r="Z21" s="61" t="str">
        <f>LEFT(Setup!$C$12,5)</f>
        <v>Squat</v>
      </c>
      <c r="AA21" s="61" t="str">
        <f>LEFT(Setup!$C$12,5)</f>
        <v>Squat</v>
      </c>
      <c r="AB21" s="61" t="str">
        <f>LEFT(Setup!$C$13,4)</f>
        <v>Dead</v>
      </c>
      <c r="AC21" s="61" t="str">
        <f>LEFT(Setup!$C$12,5)</f>
        <v>Squat</v>
      </c>
      <c r="AD21" s="70"/>
      <c r="AE21" s="72"/>
      <c r="AF21" s="72"/>
      <c r="AG21" s="72"/>
      <c r="AH21" s="72"/>
      <c r="AI21" s="72"/>
      <c r="AJ21" s="72"/>
      <c r="AK21" s="72"/>
    </row>
    <row r="22" ht="14.25" customHeight="1">
      <c r="A22" s="2"/>
      <c r="B22" s="42"/>
      <c r="C22" s="42"/>
      <c r="D22" s="104">
        <v>5.0</v>
      </c>
      <c r="E22" s="77"/>
      <c r="F22" s="78">
        <f>MAX(FLOOR(PRODUCT(F26,0.4),Setup!$D$6),F6)</f>
        <v>52.5</v>
      </c>
      <c r="G22" s="78">
        <f>MAX(FLOOR(PRODUCT(G26,0.4),Setup!$D$6),G6)</f>
        <v>60</v>
      </c>
      <c r="H22" s="78">
        <f>MAX(FLOOR(PRODUCT(H26,0.4),Setup!$D$6),H6)</f>
        <v>55</v>
      </c>
      <c r="I22" s="78">
        <f>MAX(FLOOR(PRODUCT(I26,0.4),Setup!$D$6),I6)</f>
        <v>55</v>
      </c>
      <c r="J22" s="78">
        <f>MAX(FLOOR(PRODUCT(J26,0.4),Setup!$D$6),J6)</f>
        <v>60</v>
      </c>
      <c r="K22" s="78">
        <f>MAX(FLOOR(PRODUCT(K26,0.4),Setup!$D$6),K6)</f>
        <v>55</v>
      </c>
      <c r="L22" s="78">
        <f>MAX(FLOOR(PRODUCT(L26,0.4),Setup!$D$6),L6)</f>
        <v>57.5</v>
      </c>
      <c r="M22" s="78">
        <f>MAX(FLOOR(PRODUCT(M26,0.4),Setup!$D$6),M6)</f>
        <v>62.5</v>
      </c>
      <c r="N22" s="78">
        <f>MAX(FLOOR(PRODUCT(N26,0.4),Setup!$D$6),N6)</f>
        <v>57.5</v>
      </c>
      <c r="O22" s="78">
        <f>MAX(FLOOR(PRODUCT(O26,0.4),Setup!$D$6),O6)</f>
        <v>60</v>
      </c>
      <c r="P22" s="78">
        <f>MAX(FLOOR(PRODUCT(P26,0.4),Setup!$D$6),P6)</f>
        <v>65</v>
      </c>
      <c r="Q22" s="78">
        <f>MAX(FLOOR(PRODUCT(Q26,0.4),Setup!$D$6),Q6)</f>
        <v>60</v>
      </c>
      <c r="R22" s="78">
        <f>MAX(FLOOR(PRODUCT(R26,0.4),Setup!$D$6),R6)</f>
        <v>60</v>
      </c>
      <c r="S22" s="78">
        <f>MAX(FLOOR(PRODUCT(S26,0.4),Setup!$D$6),S6)</f>
        <v>67.5</v>
      </c>
      <c r="T22" s="78">
        <f>MAX(FLOOR(PRODUCT(T26,0.4),Setup!$D$6),T6)</f>
        <v>62.5</v>
      </c>
      <c r="U22" s="78">
        <f>MAX(FLOOR(PRODUCT(U26,0.4),Setup!$D$6),U6)</f>
        <v>62.5</v>
      </c>
      <c r="V22" s="78">
        <f>MAX(FLOOR(PRODUCT(V26,0.4),Setup!$D$6),V6)</f>
        <v>70</v>
      </c>
      <c r="W22" s="78">
        <f>MAX(FLOOR(PRODUCT(W26,0.4),Setup!$D$6),W6)</f>
        <v>65</v>
      </c>
      <c r="X22" s="78">
        <f>MAX(FLOOR(PRODUCT(X26,0.4),Setup!$D$6),X6)</f>
        <v>65</v>
      </c>
      <c r="Y22" s="78">
        <f>MAX(FLOOR(PRODUCT(Y26,0.4),Setup!$D$6),Y6)</f>
        <v>70</v>
      </c>
      <c r="Z22" s="78">
        <f>MAX(FLOOR(PRODUCT(Z26,0.4),Setup!$D$6),Z6)</f>
        <v>65</v>
      </c>
      <c r="AA22" s="78">
        <f>MAX(FLOOR(PRODUCT(AA26,0.4),Setup!$D$6),AA6)</f>
        <v>67.5</v>
      </c>
      <c r="AB22" s="78">
        <f>MAX(FLOOR(PRODUCT(AB26,0.4),Setup!$D$6),AB6)</f>
        <v>72.5</v>
      </c>
      <c r="AC22" s="78">
        <f>MAX(FLOOR(PRODUCT(AC26,0.4),Setup!$D$6),AC6)</f>
        <v>67.5</v>
      </c>
      <c r="AD22" s="42"/>
      <c r="AE22" s="85"/>
      <c r="AF22" s="85"/>
      <c r="AG22" s="85"/>
      <c r="AH22" s="85"/>
      <c r="AI22" s="85"/>
      <c r="AJ22" s="85"/>
      <c r="AK22" s="85"/>
    </row>
    <row r="23" ht="14.25" customHeight="1">
      <c r="A23" s="2"/>
      <c r="B23" s="79" t="s">
        <v>51</v>
      </c>
      <c r="C23" s="80"/>
      <c r="D23" s="114">
        <v>4.0</v>
      </c>
      <c r="E23" s="82"/>
      <c r="F23" s="51">
        <f>MAX(FLOOR(PRODUCT(F26,0.55),Setup!$D$6),F6)</f>
        <v>72.5</v>
      </c>
      <c r="G23" s="51">
        <f>MAX(FLOOR(PRODUCT(G26,0.55),Setup!$D$6),G6)</f>
        <v>82.5</v>
      </c>
      <c r="H23" s="51">
        <f>MAX(FLOOR(PRODUCT(H26,0.55),Setup!$D$6),H6)</f>
        <v>75</v>
      </c>
      <c r="I23" s="51">
        <f>MAX(FLOOR(PRODUCT(I26,0.55),Setup!$D$6),I6)</f>
        <v>75</v>
      </c>
      <c r="J23" s="51">
        <f>MAX(FLOOR(PRODUCT(J26,0.55),Setup!$D$6),J6)</f>
        <v>85</v>
      </c>
      <c r="K23" s="51">
        <f>MAX(FLOOR(PRODUCT(K26,0.55),Setup!$D$6),K6)</f>
        <v>77.5</v>
      </c>
      <c r="L23" s="51">
        <f>MAX(FLOOR(PRODUCT(L26,0.55),Setup!$D$6),L6)</f>
        <v>77.5</v>
      </c>
      <c r="M23" s="51">
        <f>MAX(FLOOR(PRODUCT(M26,0.55),Setup!$D$6),M6)</f>
        <v>87.5</v>
      </c>
      <c r="N23" s="51">
        <f>MAX(FLOOR(PRODUCT(N26,0.55),Setup!$D$6),N6)</f>
        <v>80</v>
      </c>
      <c r="O23" s="51">
        <f>MAX(FLOOR(PRODUCT(O26,0.55),Setup!$D$6),O6)</f>
        <v>82.5</v>
      </c>
      <c r="P23" s="51">
        <f>MAX(FLOOR(PRODUCT(P26,0.55),Setup!$D$6),P6)</f>
        <v>90</v>
      </c>
      <c r="Q23" s="51">
        <f>MAX(FLOOR(PRODUCT(Q26,0.55),Setup!$D$6),Q6)</f>
        <v>82.5</v>
      </c>
      <c r="R23" s="51">
        <f>MAX(FLOOR(PRODUCT(R26,0.55),Setup!$D$6),R6)</f>
        <v>85</v>
      </c>
      <c r="S23" s="51">
        <f>MAX(FLOOR(PRODUCT(S26,0.55),Setup!$D$6),S6)</f>
        <v>92.5</v>
      </c>
      <c r="T23" s="51">
        <f>MAX(FLOOR(PRODUCT(T26,0.55),Setup!$D$6),T6)</f>
        <v>85</v>
      </c>
      <c r="U23" s="51">
        <f>MAX(FLOOR(PRODUCT(U26,0.55),Setup!$D$6),U6)</f>
        <v>87.5</v>
      </c>
      <c r="V23" s="51">
        <f>MAX(FLOOR(PRODUCT(V26,0.55),Setup!$D$6),V6)</f>
        <v>95</v>
      </c>
      <c r="W23" s="51">
        <f>MAX(FLOOR(PRODUCT(W26,0.55),Setup!$D$6),W6)</f>
        <v>87.5</v>
      </c>
      <c r="X23" s="51">
        <f>MAX(FLOOR(PRODUCT(X26,0.55),Setup!$D$6),X6)</f>
        <v>90</v>
      </c>
      <c r="Y23" s="51">
        <f>MAX(FLOOR(PRODUCT(Y26,0.55),Setup!$D$6),Y6)</f>
        <v>97.5</v>
      </c>
      <c r="Z23" s="51">
        <f>MAX(FLOOR(PRODUCT(Z26,0.55),Setup!$D$6),Z6)</f>
        <v>90</v>
      </c>
      <c r="AA23" s="51">
        <f>MAX(FLOOR(PRODUCT(AA26,0.55),Setup!$D$6),AA6)</f>
        <v>92.5</v>
      </c>
      <c r="AB23" s="51">
        <f>MAX(FLOOR(PRODUCT(AB26,0.55),Setup!$D$6),AB6)</f>
        <v>100</v>
      </c>
      <c r="AC23" s="51">
        <f>MAX(FLOOR(PRODUCT(AC26,0.55),Setup!$D$6),AC6)</f>
        <v>92.5</v>
      </c>
      <c r="AD23" s="2"/>
      <c r="AE23" s="85"/>
      <c r="AF23" s="85"/>
      <c r="AG23" s="85"/>
      <c r="AH23" s="85"/>
      <c r="AI23" s="85"/>
      <c r="AJ23" s="85"/>
      <c r="AK23" s="85"/>
    </row>
    <row r="24" ht="14.25" customHeight="1">
      <c r="A24" s="2"/>
      <c r="B24" s="83"/>
      <c r="C24" s="84"/>
      <c r="D24" s="114">
        <v>3.0</v>
      </c>
      <c r="E24" s="82"/>
      <c r="F24" s="51">
        <f>MAX(FLOOR(PRODUCT(F26,0.7),Setup!$D$6),F6)</f>
        <v>92.5</v>
      </c>
      <c r="G24" s="51">
        <f>MAX(FLOOR(PRODUCT(G26,0.7),Setup!$D$6),G6)</f>
        <v>105</v>
      </c>
      <c r="H24" s="51">
        <f>MAX(FLOOR(PRODUCT(H26,0.7),Setup!$D$6),H6)</f>
        <v>95</v>
      </c>
      <c r="I24" s="51">
        <f>MAX(FLOOR(PRODUCT(I26,0.7),Setup!$D$6),I6)</f>
        <v>97.5</v>
      </c>
      <c r="J24" s="51">
        <f>MAX(FLOOR(PRODUCT(J26,0.7),Setup!$D$6),J6)</f>
        <v>107.5</v>
      </c>
      <c r="K24" s="51">
        <f>MAX(FLOOR(PRODUCT(K26,0.7),Setup!$D$6),K6)</f>
        <v>97.5</v>
      </c>
      <c r="L24" s="51">
        <f>MAX(FLOOR(PRODUCT(L26,0.7),Setup!$D$6),L6)</f>
        <v>100</v>
      </c>
      <c r="M24" s="51">
        <f>MAX(FLOOR(PRODUCT(M26,0.7),Setup!$D$6),M6)</f>
        <v>110</v>
      </c>
      <c r="N24" s="51">
        <f>MAX(FLOOR(PRODUCT(N26,0.7),Setup!$D$6),N6)</f>
        <v>102.5</v>
      </c>
      <c r="O24" s="51">
        <f>MAX(FLOOR(PRODUCT(O26,0.7),Setup!$D$6),O6)</f>
        <v>105</v>
      </c>
      <c r="P24" s="51">
        <f>MAX(FLOOR(PRODUCT(P26,0.7),Setup!$D$6),P6)</f>
        <v>115</v>
      </c>
      <c r="Q24" s="51">
        <f>MAX(FLOOR(PRODUCT(Q26,0.7),Setup!$D$6),Q6)</f>
        <v>105</v>
      </c>
      <c r="R24" s="51">
        <f>MAX(FLOOR(PRODUCT(R26,0.7),Setup!$D$6),R6)</f>
        <v>107.5</v>
      </c>
      <c r="S24" s="51">
        <f>MAX(FLOOR(PRODUCT(S26,0.7),Setup!$D$6),S6)</f>
        <v>117.5</v>
      </c>
      <c r="T24" s="51">
        <f>MAX(FLOOR(PRODUCT(T26,0.7),Setup!$D$6),T6)</f>
        <v>110</v>
      </c>
      <c r="U24" s="51">
        <f>MAX(FLOOR(PRODUCT(U26,0.7),Setup!$D$6),U6)</f>
        <v>110</v>
      </c>
      <c r="V24" s="51">
        <f>MAX(FLOOR(PRODUCT(V26,0.7),Setup!$D$6),V6)</f>
        <v>122.5</v>
      </c>
      <c r="W24" s="51">
        <f>MAX(FLOOR(PRODUCT(W26,0.7),Setup!$D$6),W6)</f>
        <v>112.5</v>
      </c>
      <c r="X24" s="51">
        <f>MAX(FLOOR(PRODUCT(X26,0.7),Setup!$D$6),X6)</f>
        <v>115</v>
      </c>
      <c r="Y24" s="51">
        <f>MAX(FLOOR(PRODUCT(Y26,0.7),Setup!$D$6),Y6)</f>
        <v>125</v>
      </c>
      <c r="Z24" s="51">
        <f>MAX(FLOOR(PRODUCT(Z26,0.7),Setup!$D$6),Z6)</f>
        <v>115</v>
      </c>
      <c r="AA24" s="51">
        <f>MAX(FLOOR(PRODUCT(AA26,0.7),Setup!$D$6),AA6)</f>
        <v>117.5</v>
      </c>
      <c r="AB24" s="51">
        <f>MAX(FLOOR(PRODUCT(AB26,0.7),Setup!$D$6),AB6)</f>
        <v>127.5</v>
      </c>
      <c r="AC24" s="51">
        <f>MAX(FLOOR(PRODUCT(AC26,0.7),Setup!$D$6),AC6)</f>
        <v>120</v>
      </c>
      <c r="AD24" s="2"/>
      <c r="AE24" s="85"/>
      <c r="AF24" s="85"/>
      <c r="AG24" s="85"/>
      <c r="AH24" s="85"/>
      <c r="AI24" s="85"/>
      <c r="AJ24" s="85"/>
      <c r="AK24" s="85"/>
    </row>
    <row r="25" ht="14.25" customHeight="1">
      <c r="A25" s="2"/>
      <c r="B25" s="2"/>
      <c r="C25" s="2"/>
      <c r="D25" s="114">
        <v>2.0</v>
      </c>
      <c r="E25" s="82"/>
      <c r="F25" s="51">
        <f>MAX(FLOOR(PRODUCT(F26,0.85),Setup!$D$6),F6)</f>
        <v>112.5</v>
      </c>
      <c r="G25" s="51">
        <f>MAX(FLOOR(PRODUCT(G26,0.85),Setup!$D$6),G6)</f>
        <v>127.5</v>
      </c>
      <c r="H25" s="51">
        <f>MAX(FLOOR(PRODUCT(H26,0.85),Setup!$D$6),H6)</f>
        <v>115</v>
      </c>
      <c r="I25" s="51">
        <f>MAX(FLOOR(PRODUCT(I26,0.85),Setup!$D$6),I6)</f>
        <v>117.5</v>
      </c>
      <c r="J25" s="51">
        <f>MAX(FLOOR(PRODUCT(J26,0.85),Setup!$D$6),J6)</f>
        <v>130</v>
      </c>
      <c r="K25" s="51">
        <f>MAX(FLOOR(PRODUCT(K26,0.85),Setup!$D$6),K6)</f>
        <v>120</v>
      </c>
      <c r="L25" s="51">
        <f>MAX(FLOOR(PRODUCT(L26,0.85),Setup!$D$6),L6)</f>
        <v>122.5</v>
      </c>
      <c r="M25" s="51">
        <f>MAX(FLOOR(PRODUCT(M26,0.85),Setup!$D$6),M6)</f>
        <v>135</v>
      </c>
      <c r="N25" s="51">
        <f>MAX(FLOOR(PRODUCT(N26,0.85),Setup!$D$6),N6)</f>
        <v>125</v>
      </c>
      <c r="O25" s="51">
        <f>MAX(FLOOR(PRODUCT(O26,0.85),Setup!$D$6),O6)</f>
        <v>127.5</v>
      </c>
      <c r="P25" s="51">
        <f>MAX(FLOOR(PRODUCT(P26,0.85),Setup!$D$6),P6)</f>
        <v>140</v>
      </c>
      <c r="Q25" s="51">
        <f>MAX(FLOOR(PRODUCT(Q26,0.85),Setup!$D$6),Q6)</f>
        <v>127.5</v>
      </c>
      <c r="R25" s="51">
        <f>MAX(FLOOR(PRODUCT(R26,0.85),Setup!$D$6),R6)</f>
        <v>130</v>
      </c>
      <c r="S25" s="51">
        <f>MAX(FLOOR(PRODUCT(S26,0.85),Setup!$D$6),S6)</f>
        <v>142.5</v>
      </c>
      <c r="T25" s="51">
        <f>MAX(FLOOR(PRODUCT(T26,0.85),Setup!$D$6),T6)</f>
        <v>132.5</v>
      </c>
      <c r="U25" s="51">
        <f>MAX(FLOOR(PRODUCT(U26,0.85),Setup!$D$6),U6)</f>
        <v>135</v>
      </c>
      <c r="V25" s="51">
        <f>MAX(FLOOR(PRODUCT(V26,0.85),Setup!$D$6),V6)</f>
        <v>147.5</v>
      </c>
      <c r="W25" s="51">
        <f>MAX(FLOOR(PRODUCT(W26,0.85),Setup!$D$6),W6)</f>
        <v>137.5</v>
      </c>
      <c r="X25" s="51">
        <f>MAX(FLOOR(PRODUCT(X26,0.85),Setup!$D$6),X6)</f>
        <v>140</v>
      </c>
      <c r="Y25" s="51">
        <f>MAX(FLOOR(PRODUCT(Y26,0.85),Setup!$D$6),Y6)</f>
        <v>152.5</v>
      </c>
      <c r="Z25" s="51">
        <f>MAX(FLOOR(PRODUCT(Z26,0.85),Setup!$D$6),Z6)</f>
        <v>140</v>
      </c>
      <c r="AA25" s="51">
        <f>MAX(FLOOR(PRODUCT(AA26,0.85),Setup!$D$6),AA6)</f>
        <v>142.5</v>
      </c>
      <c r="AB25" s="51">
        <f>MAX(FLOOR(PRODUCT(AB26,0.85),Setup!$D$6),AB6)</f>
        <v>155</v>
      </c>
      <c r="AC25" s="51">
        <f>MAX(FLOOR(PRODUCT(AC26,0.85),Setup!$D$6),AC6)</f>
        <v>145</v>
      </c>
      <c r="AD25" s="2"/>
      <c r="AE25" s="85"/>
      <c r="AF25" s="85"/>
      <c r="AG25" s="85"/>
      <c r="AH25" s="85"/>
      <c r="AI25" s="85"/>
      <c r="AJ25" s="85"/>
      <c r="AK25" s="85"/>
    </row>
    <row r="26">
      <c r="A26" s="2"/>
      <c r="B26" s="2"/>
      <c r="C26" s="2"/>
      <c r="D26" s="114"/>
      <c r="E26" s="82"/>
      <c r="F26" s="65">
        <f>Setup!D12</f>
        <v>135</v>
      </c>
      <c r="G26" s="65">
        <f>Setup!D13</f>
        <v>150</v>
      </c>
      <c r="H26" s="65">
        <f>MROUND(IF(F29=0,F26+Setup!$E$12,IF(F29&lt;Setup!$F$12,F26*0.9,IF(F29&lt;Setup!$F$12*2,F26+Setup!$E$12,F26+Setup!$E$12*2))),Setup!$G$12)</f>
        <v>137.5</v>
      </c>
      <c r="I26" s="65">
        <f>MROUND(IF(H29=0,H26+Setup!$E$12,IF(H29&lt;Setup!$F$12,H26*0.9,IF(H29&lt;Setup!$F$12*2,H26+Setup!$E$12,H26+Setup!$E$12*2))),Setup!$G$12)</f>
        <v>140</v>
      </c>
      <c r="J26" s="65">
        <f>MROUND(IF(G29=0,G26+Setup!$E$13,IF(G29&lt;Setup!$F$13,G26*0.9,IF(G29&lt;Setup!$F$13*2,G26+Setup!$E$13,G26+Setup!$E$13*2))),Setup!$G$13)</f>
        <v>155</v>
      </c>
      <c r="K26" s="65">
        <f>MROUND(IF(I29=0,I26+Setup!$E$12,IF(I29&lt;Setup!$F$12,I26*0.9,IF(I29&lt;Setup!$F$12*2,I26+Setup!$E$12,I26+Setup!$E$12*2))),Setup!$G$12)</f>
        <v>142.5</v>
      </c>
      <c r="L26" s="65">
        <f>MROUND(IF(K29=0,K26+Setup!$E$12,IF(K29&lt;Setup!$F$12,K26*0.9,IF(K29&lt;Setup!$F$12*2,K26+Setup!$E$12,K26+Setup!$E$12*2))),Setup!$G$12)</f>
        <v>145</v>
      </c>
      <c r="M26" s="65">
        <f>MROUND(IF(J29=0,J26+Setup!$E$13,IF(J29&lt;Setup!$F$13,J26*0.9,IF(J29&lt;Setup!$F$13*2,J26+Setup!$E$13,J26+Setup!$E$13*2))),Setup!$G$13)</f>
        <v>160</v>
      </c>
      <c r="N26" s="65">
        <f>MROUND(IF(L29=0,L26+Setup!$E$12,IF(L29&lt;Setup!$F$12,L26*0.9,IF(L29&lt;Setup!$F$12*2,L26+Setup!$E$12,L26+Setup!$E$12*2))),Setup!$G$12)</f>
        <v>147.5</v>
      </c>
      <c r="O26" s="65">
        <f>MROUND(IF(N29=0,N26+Setup!$E$12,IF(N29&lt;Setup!$F$12,N26*0.9,IF(N29&lt;Setup!$F$12*2,N26+Setup!$E$12,N26+Setup!$E$12*2))),Setup!$G$12)</f>
        <v>150</v>
      </c>
      <c r="P26" s="65">
        <f>MROUND(IF(M29=0,M26+Setup!$E$13,IF(M29&lt;Setup!$F$13,M26*0.9,IF(M29&lt;Setup!$F$13*2,M26+Setup!$E$13,M26+Setup!$E$13*2))),Setup!$G$13)</f>
        <v>165</v>
      </c>
      <c r="Q26" s="65">
        <f>MROUND(IF(O29=0,O26+Setup!$E$12,IF(O29&lt;Setup!$F$12,O26*0.9,IF(O29&lt;Setup!$F$12*2,O26+Setup!$E$12,O26+Setup!$E$12*2))),Setup!$G$12)</f>
        <v>152.5</v>
      </c>
      <c r="R26" s="65">
        <f>MROUND(IF(Q29=0,Q26+Setup!$E$12,IF(Q29&lt;Setup!$F$12,Q26*0.9,IF(Q29&lt;Setup!$F$12*2,Q26+Setup!$E$12,Q26+Setup!$E$12*2))),Setup!$G$12)</f>
        <v>155</v>
      </c>
      <c r="S26" s="65">
        <f>MROUND(IF(P29=0,P26+Setup!$E$13,IF(P29&lt;Setup!$F$13,P26*0.9,IF(P29&lt;Setup!$F$13*2,P26+Setup!$E$13,P26+Setup!$E$13*2))),Setup!$G$13)</f>
        <v>170</v>
      </c>
      <c r="T26" s="65">
        <f>MROUND(IF(R29=0,R26+Setup!$E$12,IF(R29&lt;Setup!$F$12,R26*0.9,IF(R29&lt;Setup!$F$12*2,R26+Setup!$E$12,R26+Setup!$E$12*2))),Setup!$G$12)</f>
        <v>157.5</v>
      </c>
      <c r="U26" s="65">
        <f>MROUND(IF(T29=0,T26+Setup!$E$12,IF(T29&lt;Setup!$F$12,T26*0.9,IF(T29&lt;Setup!$F$12*2,T26+Setup!$E$12,T26+Setup!$E$12*2))),Setup!$G$12)</f>
        <v>160</v>
      </c>
      <c r="V26" s="65">
        <f>MROUND(IF(S29=0,S26+Setup!$E$13,IF(S29&lt;Setup!$F$13,S26*0.9,IF(S29&lt;Setup!$F$13*2,S26+Setup!$E$13,S26+Setup!$E$13*2))),Setup!$G$13)</f>
        <v>175</v>
      </c>
      <c r="W26" s="65">
        <f>MROUND(IF(U29=0,U26+Setup!$E$12,IF(U29&lt;Setup!$F$12,U26*0.9,IF(U29&lt;Setup!$F$12*2,U26+Setup!$E$12,U26+Setup!$E$12*2))),Setup!$G$12)</f>
        <v>162.5</v>
      </c>
      <c r="X26" s="65">
        <f>MROUND(IF(W29=0,W26+Setup!$E$12,IF(W29&lt;Setup!$F$12,W26*0.9,IF(W29&lt;Setup!$F$12*2,W26+Setup!$E$12,W26+Setup!$E$12*2))),Setup!$G$12)</f>
        <v>165</v>
      </c>
      <c r="Y26" s="65">
        <f>MROUND(IF(V29=0,V26+Setup!$E$13,IF(V29&lt;Setup!$F$13,V26*0.9,IF(V29&lt;Setup!$F$13*2,V26+Setup!$E$13,V26+Setup!$E$13*2))),Setup!$G$13)</f>
        <v>180</v>
      </c>
      <c r="Z26" s="65">
        <f>MROUND(IF(X29=0,X26+Setup!$E$12,IF(X29&lt;Setup!$F$12,X26*0.9,IF(X29&lt;Setup!$F$12*2,X26+Setup!$E$12,X26+Setup!$E$12*2))),Setup!$G$12)</f>
        <v>167.5</v>
      </c>
      <c r="AA26" s="65">
        <f>MROUND(IF(Z29=0,Z26+Setup!$E$12,IF(Z29&lt;Setup!$F$12,Z26*0.9,IF(Z29&lt;Setup!$F$12*2,Z26+Setup!$E$12,Z26+Setup!$E$12*2))),Setup!$G$12)</f>
        <v>170</v>
      </c>
      <c r="AB26" s="65">
        <f>MROUND(IF(Y29=0,Y26+Setup!$E$13,IF(Y29&lt;Setup!$F$13,Y26*0.9,IF(Y29&lt;Setup!$F$13*2,Y26+Setup!$E$13,Y26+Setup!$E$13*2))),Setup!$G$13)</f>
        <v>185</v>
      </c>
      <c r="AC26" s="65">
        <f>MROUND(IF(AA29=0,AA26+Setup!$E$12,IF(AA29&lt;Setup!$F$12,AA26*0.9,IF(AA29&lt;Setup!$F$12*2,AA26+Setup!$E$12,AA26+Setup!$E$12*2))),Setup!$G$12)</f>
        <v>172.5</v>
      </c>
      <c r="AD26" s="2"/>
      <c r="AE26" s="72"/>
      <c r="AF26" s="72"/>
      <c r="AG26" s="72"/>
      <c r="AH26" s="72"/>
      <c r="AI26" s="72"/>
      <c r="AJ26" s="72"/>
      <c r="AK26" s="72"/>
    </row>
    <row r="27">
      <c r="A27" s="2"/>
      <c r="B27" s="2"/>
      <c r="C27" s="2"/>
      <c r="D27" s="81">
        <f>Setup!$F$12</f>
        <v>5</v>
      </c>
      <c r="E27" s="82"/>
      <c r="F27" s="89">
        <v>5.0</v>
      </c>
      <c r="G27" s="115"/>
      <c r="H27" s="89"/>
      <c r="I27" s="89"/>
      <c r="J27" s="115"/>
      <c r="K27" s="89"/>
      <c r="L27" s="89"/>
      <c r="M27" s="115"/>
      <c r="N27" s="89"/>
      <c r="O27" s="89"/>
      <c r="P27" s="115"/>
      <c r="Q27" s="89"/>
      <c r="R27" s="89"/>
      <c r="S27" s="115"/>
      <c r="T27" s="89"/>
      <c r="U27" s="89"/>
      <c r="V27" s="115"/>
      <c r="W27" s="89"/>
      <c r="X27" s="89"/>
      <c r="Y27" s="115"/>
      <c r="Z27" s="89"/>
      <c r="AA27" s="89"/>
      <c r="AB27" s="115"/>
      <c r="AC27" s="89"/>
      <c r="AD27" s="2"/>
      <c r="AE27" s="72"/>
      <c r="AF27" s="72"/>
      <c r="AG27" s="72"/>
      <c r="AH27" s="72"/>
      <c r="AI27" s="72"/>
      <c r="AJ27" s="72"/>
      <c r="AK27" s="72"/>
    </row>
    <row r="28">
      <c r="A28" s="2"/>
      <c r="B28" s="2"/>
      <c r="C28" s="2"/>
      <c r="D28" s="81">
        <f>Setup!$F$12</f>
        <v>5</v>
      </c>
      <c r="E28" s="82"/>
      <c r="F28" s="89">
        <v>5.0</v>
      </c>
      <c r="G28" s="115"/>
      <c r="H28" s="89"/>
      <c r="I28" s="89"/>
      <c r="J28" s="115"/>
      <c r="K28" s="89"/>
      <c r="L28" s="89"/>
      <c r="M28" s="115"/>
      <c r="N28" s="89"/>
      <c r="O28" s="89"/>
      <c r="P28" s="115"/>
      <c r="Q28" s="89"/>
      <c r="R28" s="89"/>
      <c r="S28" s="115"/>
      <c r="T28" s="89"/>
      <c r="U28" s="89"/>
      <c r="V28" s="115"/>
      <c r="W28" s="89"/>
      <c r="X28" s="89"/>
      <c r="Y28" s="115"/>
      <c r="Z28" s="89"/>
      <c r="AA28" s="89"/>
      <c r="AB28" s="115"/>
      <c r="AC28" s="89"/>
      <c r="AD28" s="2"/>
      <c r="AE28" s="72"/>
      <c r="AF28" s="72"/>
      <c r="AG28" s="72"/>
      <c r="AH28" s="72"/>
      <c r="AI28" s="72"/>
      <c r="AJ28" s="72"/>
      <c r="AK28" s="72"/>
    </row>
    <row r="29">
      <c r="A29" s="2"/>
      <c r="B29" s="2"/>
      <c r="C29" s="2"/>
      <c r="D29" s="87" t="str">
        <f>CONCATENATE(Setup!$F$12,"+/",Setup!$F$13,"+")</f>
        <v>5+/5+</v>
      </c>
      <c r="E29" s="82"/>
      <c r="F29" s="89">
        <v>5.0</v>
      </c>
      <c r="G29" s="89"/>
      <c r="H29" s="89"/>
      <c r="I29" s="89"/>
      <c r="J29" s="89"/>
      <c r="K29" s="89"/>
      <c r="L29" s="89"/>
      <c r="M29" s="89"/>
      <c r="N29" s="89"/>
      <c r="O29" s="89"/>
      <c r="P29" s="89"/>
      <c r="Q29" s="89"/>
      <c r="R29" s="89"/>
      <c r="S29" s="89"/>
      <c r="T29" s="89"/>
      <c r="U29" s="89"/>
      <c r="V29" s="89"/>
      <c r="W29" s="89"/>
      <c r="X29" s="89"/>
      <c r="Y29" s="89"/>
      <c r="Z29" s="89"/>
      <c r="AA29" s="89"/>
      <c r="AB29" s="89"/>
      <c r="AC29" s="89"/>
      <c r="AD29" s="2"/>
      <c r="AE29" s="85"/>
      <c r="AF29" s="85"/>
      <c r="AG29" s="85"/>
      <c r="AH29" s="85"/>
      <c r="AI29" s="85"/>
      <c r="AJ29" s="85"/>
      <c r="AK29" s="85"/>
    </row>
    <row r="30" ht="14.25" customHeight="1">
      <c r="A30" s="2"/>
      <c r="B30" s="2"/>
      <c r="C30" s="2"/>
      <c r="D30" s="2"/>
      <c r="E30" s="2"/>
      <c r="F30" s="94"/>
      <c r="G30" s="94"/>
      <c r="H30" s="94"/>
      <c r="I30" s="94"/>
      <c r="J30" s="94"/>
      <c r="K30" s="94"/>
      <c r="L30" s="94"/>
      <c r="M30" s="94"/>
      <c r="N30" s="94"/>
      <c r="O30" s="94"/>
      <c r="P30" s="94"/>
      <c r="Q30" s="94"/>
      <c r="R30" s="94"/>
      <c r="S30" s="94"/>
      <c r="T30" s="94"/>
      <c r="U30" s="94"/>
      <c r="V30" s="94"/>
      <c r="W30" s="94"/>
      <c r="X30" s="94"/>
      <c r="Y30" s="116"/>
      <c r="Z30" s="94"/>
      <c r="AA30" s="94"/>
      <c r="AB30" s="94"/>
      <c r="AC30" s="94"/>
      <c r="AD30" s="2"/>
      <c r="AE30" s="85"/>
      <c r="AF30" s="2"/>
      <c r="AG30" s="85"/>
      <c r="AH30" s="85"/>
      <c r="AI30" s="85"/>
      <c r="AJ30" s="85"/>
      <c r="AK30" s="85"/>
    </row>
    <row r="31">
      <c r="A31" s="2"/>
      <c r="B31" s="56" t="str">
        <f>CONCATENATE(Setup!C20,"/",Setup!C21)</f>
        <v>Tricep Ext./Bicep Curl</v>
      </c>
      <c r="C31" s="30"/>
      <c r="D31" s="57"/>
      <c r="E31" s="59"/>
      <c r="F31" s="117" t="str">
        <f>LEFT(Setup!$C$20,6)</f>
        <v>Tricep</v>
      </c>
      <c r="G31" s="117" t="str">
        <f>LEFT(Setup!$C$21,6)</f>
        <v>Bicep </v>
      </c>
      <c r="H31" s="117" t="str">
        <f>LEFT(Setup!$C$20,6)</f>
        <v>Tricep</v>
      </c>
      <c r="I31" s="117" t="str">
        <f>LEFT(Setup!$C$21,6)</f>
        <v>Bicep </v>
      </c>
      <c r="J31" s="117" t="str">
        <f>LEFT(Setup!$C$20,6)</f>
        <v>Tricep</v>
      </c>
      <c r="K31" s="117" t="str">
        <f>LEFT(Setup!$C$21,6)</f>
        <v>Bicep </v>
      </c>
      <c r="L31" s="117" t="str">
        <f>LEFT(Setup!$C$20,6)</f>
        <v>Tricep</v>
      </c>
      <c r="M31" s="117" t="str">
        <f>LEFT(Setup!$C$21,6)</f>
        <v>Bicep </v>
      </c>
      <c r="N31" s="117" t="str">
        <f>LEFT(Setup!$C$20,6)</f>
        <v>Tricep</v>
      </c>
      <c r="O31" s="117" t="str">
        <f>LEFT(Setup!$C$21,6)</f>
        <v>Bicep </v>
      </c>
      <c r="P31" s="117" t="str">
        <f>LEFT(Setup!$C$20,6)</f>
        <v>Tricep</v>
      </c>
      <c r="Q31" s="117" t="str">
        <f>LEFT(Setup!$C$21,6)</f>
        <v>Bicep </v>
      </c>
      <c r="R31" s="117" t="str">
        <f>LEFT(Setup!$C$20,6)</f>
        <v>Tricep</v>
      </c>
      <c r="S31" s="117" t="str">
        <f>LEFT(Setup!$C$21,6)</f>
        <v>Bicep </v>
      </c>
      <c r="T31" s="117" t="str">
        <f>LEFT(Setup!$C$20,6)</f>
        <v>Tricep</v>
      </c>
      <c r="U31" s="117" t="str">
        <f>LEFT(Setup!$C$21,6)</f>
        <v>Bicep </v>
      </c>
      <c r="V31" s="117" t="str">
        <f>LEFT(Setup!$C$20,6)</f>
        <v>Tricep</v>
      </c>
      <c r="W31" s="117" t="str">
        <f>LEFT(Setup!$C$21,6)</f>
        <v>Bicep </v>
      </c>
      <c r="X31" s="117" t="str">
        <f>LEFT(Setup!$C$20,6)</f>
        <v>Tricep</v>
      </c>
      <c r="Y31" s="117" t="str">
        <f>LEFT(Setup!$C$21,6)</f>
        <v>Bicep </v>
      </c>
      <c r="Z31" s="117" t="str">
        <f>LEFT(Setup!$C$20,6)</f>
        <v>Tricep</v>
      </c>
      <c r="AA31" s="117" t="str">
        <f>LEFT(Setup!$C$21,6)</f>
        <v>Bicep </v>
      </c>
      <c r="AB31" s="117" t="str">
        <f>LEFT(Setup!$C$20,6)</f>
        <v>Tricep</v>
      </c>
      <c r="AC31" s="117" t="str">
        <f>LEFT(Setup!$C$21,6)</f>
        <v>Bicep </v>
      </c>
      <c r="AD31" s="38"/>
      <c r="AE31" s="85"/>
      <c r="AF31" s="85"/>
      <c r="AG31" s="85"/>
      <c r="AH31" s="85"/>
      <c r="AI31" s="85"/>
      <c r="AJ31" s="85"/>
      <c r="AK31" s="85"/>
    </row>
    <row r="32" ht="14.25" customHeight="1">
      <c r="A32" s="2"/>
      <c r="B32" s="42"/>
      <c r="C32" s="42"/>
      <c r="D32" s="104"/>
      <c r="E32" s="77"/>
      <c r="F32" s="105">
        <f>Setup!D20</f>
        <v>25</v>
      </c>
      <c r="G32" s="105">
        <f>Setup!D21</f>
        <v>25</v>
      </c>
      <c r="H32" s="105">
        <f>MROUND(IF(F35=0,F32,IF(F35&lt;Setup!$F$20-2,F32*0.9,IF(F35&gt;Setup!$F$20+2,F32+Setup!$E$20,F32))),Setup!$G$20)</f>
        <v>25</v>
      </c>
      <c r="I32" s="105">
        <f>MROUND(IF(G35=0,G32,IF(G35&lt;Setup!$F$21-2,G32*0.9,IF(G35&gt;Setup!$F$20+2,G32+Setup!$E$21,G32))),Setup!$G$21)</f>
        <v>25</v>
      </c>
      <c r="J32" s="105">
        <f>MROUND(IF(H35=0,H32,IF(H35&lt;Setup!$F$20-2,H32*0.9,IF(H35&gt;Setup!$F$20+2,H32+Setup!$E$20,H32))),Setup!$G$20)</f>
        <v>25</v>
      </c>
      <c r="K32" s="105">
        <f>MROUND(IF(I35=0,I32,IF(I35&lt;Setup!$F$21-2,I32*0.9,IF(I35&gt;Setup!$F$20+2,I32+Setup!$E$21,I32))),Setup!$G$21)</f>
        <v>25</v>
      </c>
      <c r="L32" s="105">
        <f>MROUND(IF(J35=0,J32,IF(J35&lt;Setup!$F$20-2,J32*0.9,IF(J35&gt;Setup!$F$20+2,J32+Setup!$E$20,J32))),Setup!$G$20)</f>
        <v>25</v>
      </c>
      <c r="M32" s="105">
        <f>MROUND(IF(K35=0,K32,IF(K35&lt;Setup!$F$21-2,K32*0.9,IF(K35&gt;Setup!$F$20+2,K32+Setup!$E$21,K32))),Setup!$G$21)</f>
        <v>25</v>
      </c>
      <c r="N32" s="105">
        <f>MROUND(IF(L35=0,L32,IF(L35&lt;Setup!$F$20-2,L32*0.9,IF(L35&gt;Setup!$F$20+2,L32+Setup!$E$20,L32))),Setup!$G$20)</f>
        <v>25</v>
      </c>
      <c r="O32" s="105">
        <f>MROUND(IF(M35=0,M32,IF(M35&lt;Setup!$F$21-2,M32*0.9,IF(M35&gt;Setup!$F$20+2,M32+Setup!$E$21,M32))),Setup!$G$21)</f>
        <v>25</v>
      </c>
      <c r="P32" s="105">
        <f>MROUND(IF(N35=0,N32,IF(N35&lt;Setup!$F$20-2,N32*0.9,IF(N35&gt;Setup!$F$20+2,N32+Setup!$E$20,N32))),Setup!$G$20)</f>
        <v>25</v>
      </c>
      <c r="Q32" s="105">
        <f>MROUND(IF(O35=0,O32,IF(O35&lt;Setup!$F$21-2,O32*0.9,IF(O35&gt;Setup!$F$20+2,O32+Setup!$E$21,O32))),Setup!$G$21)</f>
        <v>25</v>
      </c>
      <c r="R32" s="105">
        <f>MROUND(IF(P35=0,P32,IF(P35&lt;Setup!$F$20-2,P32*0.9,IF(P35&gt;Setup!$F$20+2,P32+Setup!$E$20,P32))),Setup!$G$20)</f>
        <v>25</v>
      </c>
      <c r="S32" s="105">
        <f>MROUND(IF(Q35=0,Q32,IF(Q35&lt;Setup!$F$21-2,Q32*0.9,IF(Q35&gt;Setup!$F$20+2,Q32+Setup!$E$21,Q32))),Setup!$G$21)</f>
        <v>25</v>
      </c>
      <c r="T32" s="105">
        <f>MROUND(IF(R35=0,R32,IF(R35&lt;Setup!$F$20-2,R32*0.9,IF(R35&gt;Setup!$F$20+2,R32+Setup!$E$20,R32))),Setup!$G$20)</f>
        <v>25</v>
      </c>
      <c r="U32" s="105">
        <f>MROUND(IF(S35=0,S32,IF(S35&lt;Setup!$F$21-2,S32*0.9,IF(S35&gt;Setup!$F$20+2,S32+Setup!$E$21,S32))),Setup!$G$21)</f>
        <v>25</v>
      </c>
      <c r="V32" s="105">
        <f>MROUND(IF(T35=0,T32,IF(T35&lt;Setup!$F$20-2,T32*0.9,IF(T35&gt;Setup!$F$20+2,T32+Setup!$E$20,T32))),Setup!$G$20)</f>
        <v>25</v>
      </c>
      <c r="W32" s="105">
        <f>MROUND(IF(U35=0,U32,IF(U35&lt;Setup!$F$21-2,U32*0.9,IF(U35&gt;Setup!$F$20+2,U32+Setup!$E$21,U32))),Setup!$G$21)</f>
        <v>25</v>
      </c>
      <c r="X32" s="105">
        <f>MROUND(IF(V35=0,V32,IF(V35&lt;Setup!$F$20-2,V32*0.9,IF(V35&gt;Setup!$F$20+2,V32+Setup!$E$20,V32))),Setup!$G$20)</f>
        <v>25</v>
      </c>
      <c r="Y32" s="105">
        <f>MROUND(IF(W35=0,W32,IF(W35&lt;Setup!$F$21-2,W32*0.9,IF(W35&gt;Setup!$F$20+2,W32+Setup!$E$21,W32))),Setup!$G$21)</f>
        <v>25</v>
      </c>
      <c r="Z32" s="105">
        <f>MROUND(IF(X35=0,X32,IF(X35&lt;Setup!$F$20-2,X32*0.9,IF(X35&gt;Setup!$F$20+2,X32+Setup!$E$20,X32))),Setup!$G$20)</f>
        <v>25</v>
      </c>
      <c r="AA32" s="105">
        <f>MROUND(IF(Y35=0,Y32,IF(Y35&lt;Setup!$F$21-2,Y32*0.9,IF(Y35&gt;Setup!$F$20+2,Y32+Setup!$E$21,Y32))),Setup!$G$21)</f>
        <v>25</v>
      </c>
      <c r="AB32" s="105">
        <f>MROUND(IF(Z35=0,Z32,IF(Z35&lt;Setup!$F$20-2,Z32*0.9,IF(Z35&gt;Setup!$F$20+2,Z32+Setup!$E$20,Z32))),Setup!$G$20)</f>
        <v>25</v>
      </c>
      <c r="AC32" s="105">
        <f>MROUND(IF(AA35=0,AA32,IF(AA35&lt;Setup!$F$21-2,AA32*0.9,IF(AA35&gt;Setup!$F$20+2,AA32+Setup!$E$21,AA32))),Setup!$G$21)</f>
        <v>25</v>
      </c>
      <c r="AD32" s="42"/>
      <c r="AE32" s="85"/>
      <c r="AF32" s="85"/>
      <c r="AG32" s="85"/>
      <c r="AH32" s="85"/>
      <c r="AI32" s="85"/>
      <c r="AJ32" s="85"/>
      <c r="AK32" s="85"/>
    </row>
    <row r="33" ht="14.25" customHeight="1">
      <c r="A33" s="2"/>
      <c r="B33" s="2"/>
      <c r="C33" s="118"/>
      <c r="D33" s="119" t="str">
        <f>CONCATENATE(Setup!$F$20,"/",Setup!$F$21)</f>
        <v>12/12</v>
      </c>
      <c r="E33" s="82"/>
      <c r="F33" s="89">
        <v>12.0</v>
      </c>
      <c r="G33" s="89"/>
      <c r="H33" s="89"/>
      <c r="I33" s="89"/>
      <c r="J33" s="89"/>
      <c r="K33" s="89"/>
      <c r="L33" s="89"/>
      <c r="M33" s="89"/>
      <c r="N33" s="89"/>
      <c r="O33" s="89"/>
      <c r="P33" s="89"/>
      <c r="Q33" s="89"/>
      <c r="R33" s="89"/>
      <c r="S33" s="89"/>
      <c r="T33" s="89"/>
      <c r="U33" s="89"/>
      <c r="V33" s="89"/>
      <c r="W33" s="89"/>
      <c r="X33" s="89"/>
      <c r="Y33" s="89"/>
      <c r="Z33" s="89"/>
      <c r="AA33" s="89"/>
      <c r="AB33" s="89"/>
      <c r="AC33" s="89"/>
      <c r="AD33" s="2"/>
      <c r="AE33" s="2"/>
      <c r="AF33" s="2"/>
      <c r="AG33" s="2"/>
      <c r="AH33" s="2"/>
      <c r="AI33" s="2"/>
      <c r="AJ33" s="2"/>
      <c r="AK33" s="2"/>
    </row>
    <row r="34" ht="14.25" customHeight="1">
      <c r="A34" s="2"/>
      <c r="B34" s="2"/>
      <c r="C34" s="2"/>
      <c r="D34" s="119" t="str">
        <f>CONCATENATE(Setup!$F$20,"/",Setup!$F$21)</f>
        <v>12/12</v>
      </c>
      <c r="E34" s="82"/>
      <c r="F34" s="89">
        <v>12.0</v>
      </c>
      <c r="G34" s="89"/>
      <c r="H34" s="89"/>
      <c r="I34" s="89"/>
      <c r="J34" s="89"/>
      <c r="K34" s="89"/>
      <c r="L34" s="89"/>
      <c r="M34" s="89"/>
      <c r="N34" s="89"/>
      <c r="O34" s="89"/>
      <c r="P34" s="89"/>
      <c r="Q34" s="89"/>
      <c r="R34" s="89"/>
      <c r="S34" s="89"/>
      <c r="T34" s="89"/>
      <c r="U34" s="89"/>
      <c r="V34" s="89"/>
      <c r="W34" s="89"/>
      <c r="X34" s="89"/>
      <c r="Y34" s="89"/>
      <c r="Z34" s="89"/>
      <c r="AA34" s="89"/>
      <c r="AB34" s="89"/>
      <c r="AC34" s="89"/>
      <c r="AD34" s="2"/>
      <c r="AE34" s="2"/>
      <c r="AF34" s="2"/>
      <c r="AG34" s="2"/>
      <c r="AH34" s="2"/>
      <c r="AI34" s="2"/>
      <c r="AJ34" s="2"/>
      <c r="AK34" s="2"/>
    </row>
    <row r="35" ht="14.25" customHeight="1">
      <c r="A35" s="2"/>
      <c r="B35" s="2"/>
      <c r="C35" s="2"/>
      <c r="D35" s="119" t="str">
        <f>CONCATENATE(Setup!$F$20,"+/",Setup!$F$21,"+")</f>
        <v>12+/12+</v>
      </c>
      <c r="E35" s="82"/>
      <c r="F35" s="89">
        <v>12.0</v>
      </c>
      <c r="G35" s="89"/>
      <c r="H35" s="89"/>
      <c r="I35" s="89"/>
      <c r="J35" s="89"/>
      <c r="K35" s="89"/>
      <c r="L35" s="89"/>
      <c r="M35" s="89"/>
      <c r="N35" s="89"/>
      <c r="O35" s="89"/>
      <c r="P35" s="89"/>
      <c r="Q35" s="89"/>
      <c r="R35" s="89"/>
      <c r="S35" s="89"/>
      <c r="T35" s="89"/>
      <c r="U35" s="89"/>
      <c r="V35" s="89"/>
      <c r="W35" s="89"/>
      <c r="X35" s="89"/>
      <c r="Y35" s="89"/>
      <c r="Z35" s="89"/>
      <c r="AA35" s="89"/>
      <c r="AB35" s="89"/>
      <c r="AC35" s="89"/>
      <c r="AD35" s="2"/>
      <c r="AE35" s="2"/>
      <c r="AF35" s="2"/>
      <c r="AG35" s="2"/>
      <c r="AH35" s="2"/>
      <c r="AI35" s="2"/>
      <c r="AJ35" s="2"/>
      <c r="AK35" s="2"/>
    </row>
    <row r="36" ht="14.25" customHeight="1">
      <c r="A36" s="2"/>
      <c r="B36" s="2"/>
      <c r="C36" s="2"/>
      <c r="D36" s="94"/>
      <c r="E36" s="85"/>
      <c r="F36" s="94"/>
      <c r="G36" s="120"/>
      <c r="H36" s="94"/>
      <c r="I36" s="94"/>
      <c r="J36" s="94"/>
      <c r="K36" s="94"/>
      <c r="L36" s="94"/>
      <c r="M36" s="94"/>
      <c r="N36" s="94"/>
      <c r="O36" s="94"/>
      <c r="P36" s="94"/>
      <c r="Q36" s="94"/>
      <c r="R36" s="94"/>
      <c r="S36" s="94"/>
      <c r="T36" s="94"/>
      <c r="U36" s="94"/>
      <c r="V36" s="94"/>
      <c r="W36" s="94"/>
      <c r="X36" s="94"/>
      <c r="Y36" s="94"/>
      <c r="Z36" s="94"/>
      <c r="AA36" s="94"/>
      <c r="AB36" s="94"/>
      <c r="AC36" s="94"/>
      <c r="AD36" s="2"/>
      <c r="AE36" s="2"/>
      <c r="AF36" s="2"/>
      <c r="AG36" s="2"/>
      <c r="AH36" s="2"/>
      <c r="AI36" s="2"/>
      <c r="AJ36" s="2"/>
      <c r="AK36" s="2"/>
    </row>
    <row r="37">
      <c r="A37" s="2"/>
      <c r="B37" s="56" t="str">
        <f>CONCATENATE(Setup!C24,"/",Setup!C25)</f>
        <v>Ab Rollout/Shrug</v>
      </c>
      <c r="C37" s="30"/>
      <c r="D37" s="57"/>
      <c r="E37" s="59"/>
      <c r="F37" s="63" t="str">
        <f>LEFT(Setup!$C$24,2)</f>
        <v>Ab</v>
      </c>
      <c r="G37" s="61" t="str">
        <f>LEFT(Setup!$C$25,5)</f>
        <v>Shrug</v>
      </c>
      <c r="H37" s="63" t="str">
        <f>LEFT(Setup!$C$24,2)</f>
        <v>Ab</v>
      </c>
      <c r="I37" s="63" t="str">
        <f>LEFT(Setup!$C$24,2)</f>
        <v>Ab</v>
      </c>
      <c r="J37" s="61" t="str">
        <f>LEFT(Setup!$C$25,5)</f>
        <v>Shrug</v>
      </c>
      <c r="K37" s="63" t="str">
        <f>LEFT(Setup!$C$24,2)</f>
        <v>Ab</v>
      </c>
      <c r="L37" s="63" t="str">
        <f>LEFT(Setup!$C$24,2)</f>
        <v>Ab</v>
      </c>
      <c r="M37" s="61" t="str">
        <f>LEFT(Setup!$C$25,5)</f>
        <v>Shrug</v>
      </c>
      <c r="N37" s="63" t="str">
        <f>LEFT(Setup!$C$24,2)</f>
        <v>Ab</v>
      </c>
      <c r="O37" s="63" t="str">
        <f>LEFT(Setup!$C$24,2)</f>
        <v>Ab</v>
      </c>
      <c r="P37" s="61" t="str">
        <f>LEFT(Setup!$C$25,5)</f>
        <v>Shrug</v>
      </c>
      <c r="Q37" s="63" t="str">
        <f>LEFT(Setup!$C$24,2)</f>
        <v>Ab</v>
      </c>
      <c r="R37" s="63" t="str">
        <f>LEFT(Setup!$C$24,2)</f>
        <v>Ab</v>
      </c>
      <c r="S37" s="61" t="str">
        <f>LEFT(Setup!$C$25,5)</f>
        <v>Shrug</v>
      </c>
      <c r="T37" s="63" t="str">
        <f>LEFT(Setup!$C$24,2)</f>
        <v>Ab</v>
      </c>
      <c r="U37" s="63" t="str">
        <f>LEFT(Setup!$C$24,2)</f>
        <v>Ab</v>
      </c>
      <c r="V37" s="61" t="str">
        <f>LEFT(Setup!$C$25,5)</f>
        <v>Shrug</v>
      </c>
      <c r="W37" s="63" t="str">
        <f>LEFT(Setup!$C$24,2)</f>
        <v>Ab</v>
      </c>
      <c r="X37" s="63" t="str">
        <f>LEFT(Setup!$C$24,2)</f>
        <v>Ab</v>
      </c>
      <c r="Y37" s="61" t="str">
        <f>LEFT(Setup!$C$25,5)</f>
        <v>Shrug</v>
      </c>
      <c r="Z37" s="63" t="str">
        <f>LEFT(Setup!$C$24,2)</f>
        <v>Ab</v>
      </c>
      <c r="AA37" s="63" t="str">
        <f>LEFT(Setup!$C$24,2)</f>
        <v>Ab</v>
      </c>
      <c r="AB37" s="61" t="str">
        <f>LEFT(Setup!$C$25,5)</f>
        <v>Shrug</v>
      </c>
      <c r="AC37" s="63" t="str">
        <f>LEFT(Setup!$C$24,2)</f>
        <v>Ab</v>
      </c>
      <c r="AD37" s="70"/>
      <c r="AE37" s="2"/>
      <c r="AF37" s="2"/>
      <c r="AG37" s="2"/>
      <c r="AH37" s="2"/>
      <c r="AI37" s="2"/>
      <c r="AJ37" s="2"/>
      <c r="AK37" s="2"/>
    </row>
    <row r="38" ht="14.25" customHeight="1">
      <c r="A38" s="2"/>
      <c r="B38" s="42"/>
      <c r="C38" s="42"/>
      <c r="D38" s="104"/>
      <c r="E38" s="77"/>
      <c r="F38" s="105" t="str">
        <f>IF((Setup!D24=0), "", Setup!D24)</f>
        <v/>
      </c>
      <c r="G38" s="105">
        <f>Setup!D25</f>
        <v>100</v>
      </c>
      <c r="H38" s="105" t="str">
        <f>IF(Setup!$D$24=0,"",(MROUND(IF(F41=0,F38,IF(F41&lt;Setup!$F$24-2,F38*0.9,IF(F41&gt;Setup!$F$24+2,F38+Setup!$E$24,F38))),Setup!$G$24)))</f>
        <v/>
      </c>
      <c r="I38" s="105" t="str">
        <f>IF(Setup!$D$24=0,"",(MROUND(IF(H41=0,H38,IF(H41&lt;Setup!$F$24-2,H38*0.9,IF(H41&gt;Setup!$F$24+2,H38+Setup!$E$24,H38))),Setup!$G$24)))</f>
        <v/>
      </c>
      <c r="J38" s="105">
        <f>MROUND(IF(G41=0,G38,IF(G41&lt;Setup!$F$25-2,G38*0.9,IF(G41&gt;Setup!$F$25+2,G38+Setup!$E$25,G38))),Setup!$G$25)</f>
        <v>100</v>
      </c>
      <c r="K38" s="105" t="str">
        <f>IF(Setup!$D$24=0,"",(MROUND(IF(I41=0,I38,IF(I41&lt;Setup!$F$24-2,I38*0.9,IF(I41&gt;Setup!$F$24+2,I38+Setup!$E$24,I38))),Setup!$G$24)))</f>
        <v/>
      </c>
      <c r="L38" s="105" t="str">
        <f>IF(Setup!$D$24=0,"",(MROUND(IF(K41=0,K38,IF(K41&lt;Setup!$F$24-2,K38*0.9,IF(K41&gt;Setup!$F$24+2,K38+Setup!$E$24,K38))),Setup!$G$24)))</f>
        <v/>
      </c>
      <c r="M38" s="105">
        <f>MROUND(IF(J41=0,J38,IF(J41&lt;Setup!$F$25-2,J38*0.9,IF(J41&gt;Setup!$F$25+2,J38+Setup!$E$25,J38))),Setup!$G$25)</f>
        <v>100</v>
      </c>
      <c r="N38" s="105" t="str">
        <f>IF(Setup!$D$24=0,"",(MROUND(IF(L41=0,L38,IF(L41&lt;Setup!$F$24-2,L38*0.9,IF(L41&gt;Setup!$F$24+2,L38+Setup!$E$24,L38))),Setup!$G$24)))</f>
        <v/>
      </c>
      <c r="O38" s="105" t="str">
        <f>IF(Setup!$D$24=0,"",(MROUND(IF(N41=0,N38,IF(N41&lt;Setup!$F$24-2,N38*0.9,IF(N41&gt;Setup!$F$24+2,N38+Setup!$E$24,N38))),Setup!$G$24)))</f>
        <v/>
      </c>
      <c r="P38" s="105">
        <f>MROUND(IF(M41=0,M38,IF(M41&lt;Setup!$F$25-2,M38*0.9,IF(M41&gt;Setup!$F$25+2,M38+Setup!$E$25,M38))),Setup!$G$25)</f>
        <v>100</v>
      </c>
      <c r="Q38" s="105" t="str">
        <f>IF(Setup!$D$24=0,"",(MROUND(IF(O41=0,O38,IF(O41&lt;Setup!$F$24-2,O38*0.9,IF(O41&gt;Setup!$F$24+2,O38+Setup!$E$24,O38))),Setup!$G$24)))</f>
        <v/>
      </c>
      <c r="R38" s="105" t="str">
        <f>IF(Setup!$D$24=0,"",(MROUND(IF(Q41=0,Q38,IF(Q41&lt;Setup!$F$24-2,Q38*0.9,IF(Q41&gt;Setup!$F$24+2,Q38+Setup!$E$24,Q38))),Setup!$G$24)))</f>
        <v/>
      </c>
      <c r="S38" s="105">
        <f>MROUND(IF(P41=0,P38,IF(P41&lt;Setup!$F$25-2,P38*0.9,IF(P41&gt;Setup!$F$25+2,P38+Setup!$E$25,P38))),Setup!$G$25)</f>
        <v>100</v>
      </c>
      <c r="T38" s="105" t="str">
        <f>IF(Setup!$D$24=0,"",(MROUND(IF(R41=0,R38,IF(R41&lt;Setup!$F$24-2,R38*0.9,IF(R41&gt;Setup!$F$24+2,R38+Setup!$E$24,R38))),Setup!$G$24)))</f>
        <v/>
      </c>
      <c r="U38" s="105" t="str">
        <f>IF(Setup!$D$24=0,"",(MROUND(IF(T41=0,T38,IF(T41&lt;Setup!$F$24-2,T38*0.9,IF(T41&gt;Setup!$F$24+2,T38+Setup!$E$24,T38))),Setup!$G$24)))</f>
        <v/>
      </c>
      <c r="V38" s="105">
        <f>MROUND(IF(S41=0,S38,IF(S41&lt;Setup!$F$25-2,S38*0.9,IF(S41&gt;Setup!$F$25+2,S38+Setup!$E$25,S38))),Setup!$G$25)</f>
        <v>100</v>
      </c>
      <c r="W38" s="105" t="str">
        <f>IF(Setup!$D$24=0,"",(MROUND(IF(U41=0,U38,IF(U41&lt;Setup!$F$24-2,U38*0.9,IF(U41&gt;Setup!$F$24+2,U38+Setup!$E$24,U38))),Setup!$G$24)))</f>
        <v/>
      </c>
      <c r="X38" s="105" t="str">
        <f>IF(Setup!$D$24=0,"",(MROUND(IF(W41=0,W38,IF(W41&lt;Setup!$F$24-2,W38*0.9,IF(W41&gt;Setup!$F$24+2,W38+Setup!$E$24,W38))),Setup!$G$24)))</f>
        <v/>
      </c>
      <c r="Y38" s="105">
        <f>MROUND(IF(V41=0,V38,IF(V41&lt;Setup!$F$25-2,V38*0.9,IF(V41&gt;Setup!$F$25+2,V38+Setup!$E$25,V38))),Setup!$G$25)</f>
        <v>100</v>
      </c>
      <c r="Z38" s="105" t="str">
        <f>IF(Setup!$D$24=0,"",(MROUND(IF(X41=0,X38,IF(X41&lt;Setup!$F$24-2,X38*0.9,IF(X41&gt;Setup!$F$24+2,X38+Setup!$E$24,X38))),Setup!$G$24)))</f>
        <v/>
      </c>
      <c r="AA38" s="105" t="str">
        <f>IF(Setup!$D$24=0,"",(MROUND(IF(Z41=0,Z38,IF(Z41&lt;Setup!$F$24-2,Z38*0.9,IF(Z41&gt;Setup!$F$24+2,Z38+Setup!$E$24,Z38))),Setup!$G$24)))</f>
        <v/>
      </c>
      <c r="AB38" s="105">
        <f>MROUND(IF(Y41=0,Y38,IF(Y41&lt;Setup!$F$25-2,Y38*0.9,IF(Y41&gt;Setup!$F$25+2,Y38+Setup!$E$25,Y38))),Setup!$G$25)</f>
        <v>100</v>
      </c>
      <c r="AC38" s="105" t="str">
        <f>IF(Setup!$D$24=0,"",(MROUND(IF(AA41=0,AA38,IF(AA41&lt;Setup!$F$24-2,AA38*0.9,IF(AA41&gt;Setup!$F$24+2,AA38+Setup!$E$24,AA38))),Setup!$G$24)))</f>
        <v/>
      </c>
      <c r="AD38" s="42"/>
      <c r="AE38" s="2"/>
      <c r="AF38" s="2"/>
      <c r="AG38" s="2"/>
      <c r="AH38" s="2"/>
      <c r="AI38" s="2"/>
      <c r="AJ38" s="2"/>
      <c r="AK38" s="2"/>
    </row>
    <row r="39" ht="14.25" customHeight="1">
      <c r="A39" s="2"/>
      <c r="B39" s="2"/>
      <c r="C39" s="2"/>
      <c r="D39" s="119" t="str">
        <f>CONCATENATE(Setup!$F$24,"/",Setup!$F$25)</f>
        <v>12/12</v>
      </c>
      <c r="E39" s="82"/>
      <c r="F39" s="89">
        <v>12.0</v>
      </c>
      <c r="G39" s="89"/>
      <c r="H39" s="89"/>
      <c r="I39" s="89"/>
      <c r="J39" s="89"/>
      <c r="K39" s="89"/>
      <c r="L39" s="89"/>
      <c r="M39" s="89"/>
      <c r="N39" s="89"/>
      <c r="O39" s="89"/>
      <c r="P39" s="89"/>
      <c r="Q39" s="89"/>
      <c r="R39" s="89"/>
      <c r="S39" s="89"/>
      <c r="T39" s="89"/>
      <c r="U39" s="89"/>
      <c r="V39" s="89"/>
      <c r="W39" s="89"/>
      <c r="X39" s="89"/>
      <c r="Y39" s="89"/>
      <c r="Z39" s="89"/>
      <c r="AA39" s="89"/>
      <c r="AB39" s="89"/>
      <c r="AC39" s="89"/>
      <c r="AD39" s="2"/>
      <c r="AE39" s="2"/>
      <c r="AF39" s="2"/>
      <c r="AG39" s="2"/>
      <c r="AH39" s="2"/>
      <c r="AI39" s="2"/>
      <c r="AJ39" s="2"/>
      <c r="AK39" s="2"/>
    </row>
    <row r="40" ht="14.25" customHeight="1">
      <c r="A40" s="2"/>
      <c r="B40" s="2"/>
      <c r="C40" s="2"/>
      <c r="D40" s="119" t="str">
        <f>CONCATENATE(Setup!$F$24,"/",Setup!$F$25)</f>
        <v>12/12</v>
      </c>
      <c r="E40" s="82"/>
      <c r="F40" s="89">
        <v>12.0</v>
      </c>
      <c r="G40" s="89"/>
      <c r="H40" s="89"/>
      <c r="I40" s="89"/>
      <c r="J40" s="89"/>
      <c r="K40" s="89"/>
      <c r="L40" s="89"/>
      <c r="M40" s="89"/>
      <c r="N40" s="89"/>
      <c r="O40" s="89"/>
      <c r="P40" s="89"/>
      <c r="Q40" s="89"/>
      <c r="R40" s="89"/>
      <c r="S40" s="89"/>
      <c r="T40" s="89"/>
      <c r="U40" s="89"/>
      <c r="V40" s="89"/>
      <c r="W40" s="89"/>
      <c r="X40" s="89"/>
      <c r="Y40" s="89"/>
      <c r="Z40" s="89"/>
      <c r="AA40" s="89"/>
      <c r="AB40" s="89"/>
      <c r="AC40" s="89"/>
      <c r="AD40" s="2"/>
      <c r="AE40" s="2"/>
      <c r="AF40" s="2"/>
      <c r="AG40" s="2"/>
      <c r="AH40" s="2"/>
      <c r="AI40" s="2"/>
      <c r="AJ40" s="2"/>
      <c r="AK40" s="2"/>
    </row>
    <row r="41" ht="14.25" customHeight="1">
      <c r="A41" s="2"/>
      <c r="B41" s="2"/>
      <c r="C41" s="2"/>
      <c r="D41" s="119" t="str">
        <f>CONCATENATE(Setup!$F$24,"+/",Setup!$F$25,"+")</f>
        <v>12+/12+</v>
      </c>
      <c r="E41" s="82"/>
      <c r="F41" s="89">
        <v>12.0</v>
      </c>
      <c r="G41" s="89"/>
      <c r="H41" s="89"/>
      <c r="I41" s="89"/>
      <c r="J41" s="89"/>
      <c r="K41" s="89"/>
      <c r="L41" s="89"/>
      <c r="M41" s="89"/>
      <c r="N41" s="89"/>
      <c r="O41" s="89"/>
      <c r="P41" s="89"/>
      <c r="Q41" s="89"/>
      <c r="R41" s="89"/>
      <c r="S41" s="89"/>
      <c r="T41" s="89"/>
      <c r="U41" s="89"/>
      <c r="V41" s="89"/>
      <c r="W41" s="89"/>
      <c r="X41" s="89"/>
      <c r="Y41" s="89"/>
      <c r="Z41" s="89"/>
      <c r="AA41" s="89"/>
      <c r="AB41" s="89"/>
      <c r="AC41" s="89"/>
      <c r="AD41" s="2"/>
      <c r="AE41" s="2"/>
      <c r="AF41" s="2"/>
      <c r="AG41" s="2"/>
      <c r="AH41" s="2"/>
      <c r="AI41" s="2"/>
      <c r="AJ41" s="2"/>
      <c r="AK41" s="2"/>
    </row>
    <row r="42" ht="14.25" customHeight="1">
      <c r="A42" s="2"/>
      <c r="B42" s="2"/>
      <c r="C42" s="2"/>
      <c r="D42" s="94"/>
      <c r="E42" s="85"/>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2"/>
      <c r="AE42" s="2"/>
      <c r="AF42" s="2"/>
      <c r="AG42" s="2"/>
      <c r="AH42" s="2"/>
      <c r="AI42" s="2"/>
      <c r="AJ42" s="2"/>
      <c r="AK42" s="2"/>
    </row>
    <row r="43" ht="14.25" customHeight="1">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row>
    <row r="44" ht="14.25" customHeight="1">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row>
    <row r="45" ht="14.25" customHeight="1">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row>
    <row r="46" ht="14.25" customHeight="1">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row>
    <row r="47" ht="14.25" customHeight="1">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row>
    <row r="48" ht="14.25" customHeight="1">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row>
    <row r="49" ht="14.25" customHeight="1">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row>
    <row r="50" ht="14.25" customHeight="1">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row>
    <row r="51" ht="14.25" customHeight="1">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row>
    <row r="52" ht="14.25" customHeight="1">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row>
    <row r="53" ht="14.25" customHeight="1">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row>
    <row r="54" ht="14.25" customHeight="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row>
    <row r="55" ht="14.25" customHeigh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row>
    <row r="56" ht="14.25" customHeight="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row>
    <row r="57" ht="14.25"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row>
    <row r="58" ht="14.25"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row>
    <row r="59" ht="14.25"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row>
    <row r="60" ht="14.2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row>
    <row r="61" ht="14.2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row>
    <row r="62" ht="14.25" customHeight="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row>
    <row r="63" ht="14.25" customHeight="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row>
    <row r="64" ht="14.25" customHeigh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row>
    <row r="65" ht="14.25" customHeight="1">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row>
    <row r="66" ht="14.25" customHeight="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row>
    <row r="67" ht="14.25" customHeight="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row>
    <row r="68" ht="14.25" customHeight="1">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row>
    <row r="69" ht="14.25" customHeight="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row>
    <row r="70" ht="14.25"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row>
    <row r="71" ht="14.25" customHeight="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row>
    <row r="72" ht="14.25"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row>
    <row r="73" ht="14.25" customHeigh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row>
    <row r="74" ht="14.25" customHeight="1">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row>
    <row r="75" ht="14.25" customHeight="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row>
    <row r="76" ht="14.25" customHeight="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row>
    <row r="77" ht="14.25" customHeight="1">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row>
    <row r="78" ht="14.25" customHeight="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row>
    <row r="79" ht="14.25" customHeight="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row>
    <row r="80" ht="14.25" customHeight="1">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row>
    <row r="81" ht="14.25"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row>
    <row r="82" ht="14.25" customHeigh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row>
    <row r="83" ht="14.25" customHeight="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row>
    <row r="84" ht="14.25" customHeight="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row>
    <row r="85" ht="14.25"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row>
    <row r="86" ht="14.2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row>
    <row r="87" ht="14.25" customHeight="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row>
    <row r="88" ht="14.25" customHeight="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row>
    <row r="89" ht="14.25" customHeight="1">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row>
    <row r="90" ht="14.25" customHeigh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row>
    <row r="91" ht="14.25" customHeight="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row>
    <row r="92" ht="14.25" customHeight="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row>
    <row r="93" ht="14.25" customHeight="1">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row>
    <row r="94" ht="14.25" customHeight="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row>
    <row r="95" ht="14.25" customHeight="1">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row>
    <row r="96" ht="14.25" customHeight="1">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row>
    <row r="97" ht="14.25" customHeight="1">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row>
    <row r="98" ht="14.25" customHeight="1">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row>
    <row r="99" ht="14.25" customHeight="1">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row>
    <row r="100" ht="14.2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row>
    <row r="101" ht="14.25" customHeight="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row>
    <row r="102" ht="14.25" customHeight="1">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row>
    <row r="103" ht="14.25" customHeight="1">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row>
    <row r="104" ht="14.25" customHeight="1">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row>
    <row r="105" ht="14.25" customHeight="1">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row>
    <row r="106" ht="14.25" customHeight="1">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row>
    <row r="107" ht="14.25" customHeight="1">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row>
    <row r="108" ht="14.25" customHeight="1">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row>
    <row r="109" ht="14.25" customHeight="1">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row>
    <row r="110" ht="14.25" customHeight="1">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row>
    <row r="111" ht="14.25" customHeight="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row>
    <row r="112" ht="14.25" customHeight="1">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row>
    <row r="113" ht="14.25" customHeight="1">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row>
    <row r="114" ht="14.25" customHeight="1">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row>
    <row r="115" ht="14.25" customHeight="1">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row>
    <row r="116" ht="14.25" customHeight="1">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row>
    <row r="117" ht="14.25" customHeight="1">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row>
    <row r="118" ht="14.25" customHeight="1">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row>
    <row r="119" ht="14.25" customHeight="1">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row>
    <row r="120" ht="14.25" customHeight="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row>
    <row r="121" ht="14.2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row>
    <row r="122" ht="14.25" customHeight="1">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row>
    <row r="123" ht="14.25" customHeight="1">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row>
    <row r="124" ht="14.25" customHeight="1">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row>
    <row r="125" ht="14.25" customHeight="1">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ht="14.25" customHeight="1">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row>
    <row r="127" ht="14.25" customHeight="1">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row>
    <row r="128" ht="14.25" customHeight="1">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row>
    <row r="129" ht="14.25" customHeight="1">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row>
    <row r="130" ht="14.25" customHeight="1">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row>
    <row r="131" ht="14.25" customHeight="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row>
    <row r="132" ht="14.25" customHeight="1">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row>
    <row r="133" ht="14.25" customHeight="1">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row>
    <row r="134" ht="14.25" customHeight="1">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row>
    <row r="135" ht="14.25" customHeight="1">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row>
    <row r="136" ht="14.25" customHeight="1">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row>
    <row r="137" ht="14.25" customHeight="1">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row>
    <row r="138" ht="14.25" customHeight="1">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row>
    <row r="139" ht="14.25" customHeight="1">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row>
    <row r="140" ht="14.25" customHeight="1">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row>
    <row r="141" ht="14.25" customHeight="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row>
    <row r="142" ht="14.25" customHeight="1">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row>
    <row r="143" ht="14.25" customHeight="1">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row>
    <row r="144" ht="14.25" customHeight="1">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row>
    <row r="145" ht="14.25" customHeight="1">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row>
    <row r="146" ht="14.25" customHeight="1">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row>
    <row r="147" ht="14.25" customHeight="1">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row>
    <row r="148" ht="14.25" customHeight="1">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row>
    <row r="149" ht="14.25" customHeight="1">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row>
    <row r="150" ht="14.25" customHeight="1">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row>
    <row r="151" ht="14.25" customHeight="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row>
    <row r="152" ht="14.25" customHeight="1">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row>
    <row r="153" ht="14.25" customHeight="1">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row>
    <row r="154" ht="14.25" customHeight="1">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row>
    <row r="155" ht="14.25" customHeight="1">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row>
    <row r="156" ht="14.25" customHeight="1">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row>
    <row r="157" ht="14.25" customHeight="1">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row>
    <row r="158" ht="14.25" customHeight="1">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row>
    <row r="159" ht="14.25" customHeight="1">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row>
    <row r="160" ht="14.25" customHeight="1">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row>
    <row r="161" ht="14.25" customHeight="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row>
    <row r="162" ht="14.25" customHeight="1">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row>
    <row r="163" ht="14.25" customHeight="1">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row>
    <row r="164" ht="14.25" customHeight="1">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row>
    <row r="165" ht="14.25" customHeight="1">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row>
    <row r="166" ht="14.25" customHeight="1">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row>
    <row r="167" ht="14.25" customHeight="1">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row>
    <row r="168" ht="14.25" customHeight="1">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row>
    <row r="169" ht="14.25" customHeight="1">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row>
    <row r="170" ht="14.25" customHeight="1">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row>
    <row r="171" ht="14.25" customHeight="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row>
    <row r="172" ht="14.25" customHeight="1">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row>
    <row r="173" ht="14.25" customHeight="1">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row>
    <row r="174" ht="14.25" customHeight="1">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row>
    <row r="175" ht="14.25" customHeight="1">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row>
    <row r="176" ht="14.25" customHeight="1">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row>
    <row r="177" ht="14.25" customHeight="1">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row>
    <row r="178" ht="14.25" customHeight="1">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row>
    <row r="179" ht="14.25" customHeight="1">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row>
    <row r="180" ht="14.25" customHeight="1">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row>
    <row r="181" ht="14.25" customHeight="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row>
    <row r="182" ht="14.25" customHeight="1">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row>
    <row r="183" ht="14.25" customHeight="1">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row>
    <row r="184" ht="14.25" customHeight="1">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row>
    <row r="185" ht="14.25" customHeight="1">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row>
    <row r="186" ht="14.25" customHeight="1">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row>
    <row r="187" ht="14.25" customHeight="1">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row>
    <row r="188" ht="14.25" customHeight="1">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row>
    <row r="189" ht="14.25" customHeight="1">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row>
    <row r="190" ht="14.25" customHeight="1">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row>
    <row r="191" ht="14.25" customHeight="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row>
    <row r="192" ht="14.25" customHeight="1">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row>
    <row r="193" ht="14.25" customHeight="1">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row>
    <row r="194" ht="14.25" customHeight="1">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row>
    <row r="195" ht="14.25" customHeight="1">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row>
    <row r="196" ht="14.25" customHeight="1">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row>
    <row r="197" ht="14.25" customHeight="1">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row>
    <row r="198" ht="14.25" customHeight="1">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row>
    <row r="199" ht="14.25" customHeight="1">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row>
    <row r="200" ht="14.25" customHeight="1">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row>
    <row r="201" ht="14.25" customHeight="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row>
    <row r="202" ht="14.25" customHeight="1">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row>
    <row r="203" ht="14.2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row>
    <row r="204" ht="14.25" customHeight="1">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row>
    <row r="205" ht="14.2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row>
    <row r="206" ht="14.25" customHeight="1">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row>
    <row r="207" ht="14.25" customHeight="1">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row>
    <row r="208" ht="14.25" customHeight="1">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row>
    <row r="209" ht="14.25" customHeight="1">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row>
    <row r="210" ht="14.25" customHeight="1">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row>
    <row r="211" ht="14.25" customHeight="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row>
    <row r="212" ht="14.25" customHeight="1">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row>
    <row r="213" ht="14.2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row>
    <row r="214" ht="14.25"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row>
    <row r="215" ht="14.25" customHeight="1">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row>
    <row r="216" ht="14.25" customHeight="1">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row>
    <row r="217" ht="14.25" customHeight="1">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row>
    <row r="218" ht="14.25" customHeight="1">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row>
    <row r="219" ht="14.25" customHeight="1">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row>
    <row r="220" ht="14.25" customHeight="1">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row>
    <row r="221" ht="14.2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row>
    <row r="222" ht="14.2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row>
    <row r="223" ht="14.2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row>
    <row r="224" ht="14.2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row>
    <row r="225" ht="14.2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row>
    <row r="226" ht="14.2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row>
    <row r="227" ht="14.2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row>
    <row r="228" ht="14.2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row>
    <row r="229" ht="14.2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row>
    <row r="230" ht="14.2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row>
    <row r="231" ht="14.2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row>
    <row r="232" ht="14.2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row>
    <row r="233" ht="14.2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row>
    <row r="234" ht="14.2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row>
    <row r="235" ht="14.2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row>
    <row r="236" ht="14.2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row>
    <row r="237" ht="14.2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row>
    <row r="238" ht="14.2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row>
    <row r="239" ht="14.2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row>
    <row r="240" ht="14.2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row>
    <row r="241" ht="14.2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row>
    <row r="242" ht="14.2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row>
    <row r="243" ht="14.2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row>
    <row r="244" ht="14.2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row>
    <row r="245" ht="14.2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row>
    <row r="246" ht="14.2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row>
    <row r="247" ht="14.2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row>
    <row r="248" ht="14.2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row>
    <row r="249" ht="14.2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row>
    <row r="250" ht="14.2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row>
    <row r="251" ht="14.2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row>
    <row r="252" ht="14.2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row>
    <row r="253" ht="14.2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row>
    <row r="254" ht="14.2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row>
    <row r="255" ht="14.2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row>
    <row r="256" ht="14.2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row>
    <row r="257" ht="14.2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row>
    <row r="258" ht="14.2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row>
    <row r="259" ht="14.2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row>
    <row r="260" ht="14.2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row>
    <row r="261" ht="14.2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row>
    <row r="262" ht="14.2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row>
    <row r="263" ht="14.2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row>
    <row r="264" ht="14.2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row>
    <row r="265" ht="14.2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row>
    <row r="266" ht="14.2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row>
    <row r="267" ht="14.2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row>
    <row r="268" ht="14.2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row>
    <row r="269" ht="14.2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row>
    <row r="270" ht="14.2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row>
    <row r="271" ht="14.2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row>
    <row r="272" ht="14.2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row>
    <row r="273" ht="14.2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row>
    <row r="274" ht="14.2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row>
    <row r="275" ht="14.2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row>
    <row r="276" ht="14.2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row>
    <row r="277" ht="14.2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row>
    <row r="278" ht="14.2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row>
    <row r="279" ht="14.2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row>
    <row r="280" ht="14.2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row>
    <row r="281" ht="14.2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row>
    <row r="282" ht="14.2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row>
    <row r="283" ht="14.2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row>
    <row r="284" ht="14.2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row>
    <row r="285" ht="14.2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row>
    <row r="286" ht="14.2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row>
    <row r="287" ht="14.2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row>
    <row r="288" ht="14.2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row>
    <row r="289" ht="14.2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row>
    <row r="290" ht="14.2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row>
    <row r="291" ht="14.2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row>
    <row r="292" ht="14.2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row>
    <row r="293" ht="14.2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row>
    <row r="294" ht="14.2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row>
    <row r="295" ht="14.2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row>
    <row r="296" ht="14.2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row>
    <row r="297" ht="14.2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row>
    <row r="298" ht="14.2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row>
    <row r="299" ht="14.2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row>
    <row r="300" ht="14.2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row>
    <row r="301" ht="14.2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row>
    <row r="302" ht="14.2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row>
    <row r="303" ht="14.2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row>
    <row r="304" ht="14.2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row>
    <row r="305" ht="14.2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row>
    <row r="306" ht="14.2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row>
    <row r="307" ht="14.2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row>
    <row r="308" ht="14.2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row>
    <row r="309" ht="14.2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row>
    <row r="310" ht="14.2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row>
    <row r="311" ht="14.2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row>
    <row r="312" ht="14.2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row>
    <row r="313" ht="14.2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row>
    <row r="314" ht="14.2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row>
    <row r="315" ht="14.2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row>
    <row r="316" ht="14.2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row>
    <row r="317" ht="14.2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row>
    <row r="318" ht="14.2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row>
    <row r="319" ht="14.2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row>
    <row r="320" ht="14.2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row>
    <row r="321" ht="14.2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row>
    <row r="322" ht="14.2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row>
    <row r="323" ht="14.2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row>
    <row r="324" ht="14.2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row>
    <row r="325" ht="14.2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row>
    <row r="326" ht="14.2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row>
    <row r="327" ht="14.2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row>
    <row r="328" ht="14.2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row>
    <row r="329" ht="14.2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row>
    <row r="330" ht="14.2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row>
    <row r="331" ht="14.2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row>
    <row r="332" ht="14.2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row>
    <row r="333" ht="14.2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row>
    <row r="334" ht="14.2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row>
    <row r="335" ht="14.2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row>
    <row r="336" ht="14.2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row>
    <row r="337" ht="14.2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row>
    <row r="338" ht="14.2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row>
    <row r="339" ht="14.2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row>
    <row r="340" ht="14.2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row>
    <row r="341" ht="14.2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row>
    <row r="342" ht="14.2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row>
    <row r="343" ht="14.2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row>
    <row r="344" ht="14.2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row>
    <row r="345" ht="14.2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row>
    <row r="346" ht="14.2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row>
    <row r="347" ht="14.2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row>
    <row r="348" ht="14.2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row>
    <row r="349" ht="14.2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row>
    <row r="350" ht="14.2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row>
    <row r="351" ht="14.2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row>
    <row r="352" ht="14.2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row>
    <row r="353" ht="14.2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row>
    <row r="354" ht="14.2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row>
    <row r="355" ht="14.2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row>
    <row r="356" ht="14.2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row>
    <row r="357" ht="14.2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row>
    <row r="358" ht="14.2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row>
    <row r="359" ht="14.2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row>
    <row r="360" ht="14.2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row>
    <row r="361" ht="14.2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row>
    <row r="362" ht="14.2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row>
    <row r="363" ht="14.2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row>
    <row r="364" ht="14.2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row>
    <row r="365" ht="14.2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row>
    <row r="366" ht="14.2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row>
    <row r="367" ht="14.2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row>
    <row r="368" ht="14.2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row>
    <row r="369" ht="14.2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row>
    <row r="370" ht="14.2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row>
    <row r="371" ht="14.2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row>
    <row r="372" ht="14.2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row>
    <row r="373" ht="14.2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row>
    <row r="374" ht="14.2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row>
    <row r="375" ht="14.2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row>
    <row r="376" ht="14.2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row>
    <row r="377" ht="14.2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row>
    <row r="378" ht="14.2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row>
    <row r="379" ht="14.2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row>
    <row r="380" ht="14.2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row>
    <row r="381" ht="14.2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row>
    <row r="382" ht="14.2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row>
    <row r="383" ht="14.2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row>
    <row r="384" ht="14.2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row>
    <row r="385" ht="14.2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row>
    <row r="386" ht="14.2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row>
    <row r="387" ht="14.2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row>
    <row r="388" ht="14.2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row>
    <row r="389" ht="14.2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row>
    <row r="390" ht="14.2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row>
    <row r="391" ht="14.2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row>
    <row r="392" ht="14.2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row>
    <row r="393" ht="14.2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row>
    <row r="394" ht="14.2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row>
    <row r="395" ht="14.2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row>
    <row r="396" ht="14.2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row>
    <row r="397" ht="14.2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row>
    <row r="398" ht="14.2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row>
    <row r="399" ht="14.2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row>
    <row r="400" ht="14.2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row>
    <row r="401" ht="14.2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row>
    <row r="402" ht="14.2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row>
    <row r="403" ht="14.2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row>
    <row r="404" ht="14.2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row>
    <row r="405" ht="14.2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row>
    <row r="406" ht="14.2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row>
    <row r="407" ht="14.2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row>
    <row r="408" ht="14.2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row>
    <row r="409" ht="14.2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row>
    <row r="410" ht="14.2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row>
    <row r="411" ht="14.2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row>
    <row r="412" ht="14.2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row>
    <row r="413" ht="14.2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row>
    <row r="414" ht="14.2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row>
    <row r="415" ht="14.2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row>
    <row r="416" ht="14.2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row>
    <row r="417" ht="14.2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row>
    <row r="418" ht="14.2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row>
    <row r="419" ht="14.2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row>
    <row r="420" ht="14.2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row>
    <row r="421" ht="14.2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row>
    <row r="422" ht="14.2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row>
    <row r="423" ht="14.2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row>
    <row r="424" ht="14.2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row>
    <row r="425" ht="14.2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row>
    <row r="426" ht="14.2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row>
    <row r="427" ht="14.2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row>
    <row r="428" ht="14.2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row>
    <row r="429" ht="14.2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row>
    <row r="430" ht="14.2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row>
    <row r="431" ht="14.2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row>
    <row r="432" ht="14.2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row>
    <row r="433" ht="14.2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row>
    <row r="434" ht="14.2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row>
    <row r="435" ht="14.2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row>
    <row r="436" ht="14.2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row>
    <row r="437" ht="14.2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row>
    <row r="438" ht="14.2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row>
    <row r="439" ht="14.2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row>
    <row r="440" ht="14.2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row>
    <row r="441" ht="14.2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row>
    <row r="442" ht="14.2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row>
    <row r="443" ht="14.2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row>
    <row r="444" ht="14.2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row>
    <row r="445" ht="14.2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row>
    <row r="446" ht="14.2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row>
    <row r="447" ht="14.2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row>
    <row r="448" ht="14.2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row>
    <row r="449" ht="14.2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row>
    <row r="450" ht="14.2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row>
    <row r="451" ht="14.2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row>
    <row r="452" ht="14.2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row>
    <row r="453" ht="14.2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row>
    <row r="454" ht="14.2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row>
    <row r="455" ht="14.2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row>
    <row r="456" ht="14.2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row>
    <row r="457" ht="14.2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row>
    <row r="458" ht="14.2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row>
    <row r="459" ht="14.2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row>
    <row r="460" ht="14.2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row>
    <row r="461" ht="14.2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row>
    <row r="462" ht="14.2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row>
    <row r="463" ht="14.2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row>
    <row r="464" ht="14.2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row>
    <row r="465" ht="14.2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row>
    <row r="466" ht="14.2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row>
    <row r="467" ht="14.2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row>
    <row r="468" ht="14.2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row>
    <row r="469" ht="14.2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row>
    <row r="470" ht="14.2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row>
    <row r="471" ht="14.2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row>
    <row r="472" ht="14.2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row>
    <row r="473" ht="14.2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row>
    <row r="474" ht="14.2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row>
    <row r="475" ht="14.2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row>
    <row r="476" ht="14.2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row>
    <row r="477" ht="14.2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row>
    <row r="478" ht="14.2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row>
    <row r="479" ht="14.2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row>
    <row r="480" ht="14.2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row>
    <row r="481" ht="14.2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row>
    <row r="482" ht="14.2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row>
    <row r="483" ht="14.2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row>
    <row r="484" ht="14.2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row>
    <row r="485" ht="14.2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row>
    <row r="486" ht="14.2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row>
    <row r="487" ht="14.2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row>
    <row r="488" ht="14.2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row>
    <row r="489" ht="14.2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row>
    <row r="490" ht="14.2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row>
    <row r="491" ht="14.2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row>
    <row r="492" ht="14.2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row>
    <row r="493" ht="14.2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row>
    <row r="494" ht="14.2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row>
    <row r="495" ht="14.2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row>
    <row r="496" ht="14.2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row>
    <row r="497" ht="14.2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row>
    <row r="498" ht="14.2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row>
    <row r="499" ht="14.2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row>
    <row r="500" ht="14.2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row>
    <row r="501" ht="14.2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row>
    <row r="502" ht="14.2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row>
    <row r="503" ht="14.2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row>
    <row r="504" ht="14.2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row>
    <row r="505" ht="14.2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row>
    <row r="506" ht="14.2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row>
    <row r="507" ht="14.2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row>
    <row r="508" ht="14.2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row>
    <row r="509" ht="14.2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row>
    <row r="510" ht="14.2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row>
    <row r="511" ht="14.2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row>
    <row r="512" ht="14.2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row>
    <row r="513" ht="14.2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row>
    <row r="514" ht="14.2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row>
    <row r="515" ht="14.2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row>
    <row r="516" ht="14.2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row>
    <row r="517" ht="14.2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row>
    <row r="518" ht="14.2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row>
    <row r="519" ht="14.2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row>
    <row r="520" ht="14.2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row>
    <row r="521" ht="14.2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row>
    <row r="522" ht="14.2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row>
    <row r="523" ht="14.2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row>
    <row r="524" ht="14.2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row>
    <row r="525" ht="14.2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row>
    <row r="526" ht="14.2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row>
    <row r="527" ht="14.2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row>
    <row r="528" ht="14.2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row>
    <row r="529" ht="14.2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row>
    <row r="530" ht="14.2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row>
    <row r="531" ht="14.2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row>
    <row r="532" ht="14.2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row>
    <row r="533" ht="14.2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row>
    <row r="534" ht="14.2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row>
    <row r="535" ht="14.2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row>
    <row r="536" ht="14.2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row>
    <row r="537" ht="14.2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row>
    <row r="538" ht="14.2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row>
    <row r="539" ht="14.2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row>
    <row r="540" ht="14.2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row>
    <row r="541" ht="14.2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row>
    <row r="542" ht="14.2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row>
    <row r="543" ht="14.2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row>
    <row r="544" ht="14.2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row>
    <row r="545" ht="14.2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row>
    <row r="546" ht="14.2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row>
    <row r="547" ht="14.2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row>
    <row r="548" ht="14.2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row>
    <row r="549" ht="14.2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row>
    <row r="550" ht="14.2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row>
    <row r="551" ht="14.2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row>
    <row r="552" ht="14.2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row>
    <row r="553" ht="14.2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row>
    <row r="554" ht="14.2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row>
    <row r="555" ht="14.2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row>
    <row r="556" ht="14.2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row>
    <row r="557" ht="14.2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row>
    <row r="558" ht="14.2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row>
    <row r="559" ht="14.2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row>
    <row r="560" ht="14.2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row>
    <row r="561" ht="14.2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row>
    <row r="562" ht="14.2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row>
    <row r="563" ht="14.2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row>
    <row r="564" ht="14.2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row>
    <row r="565" ht="14.2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row>
    <row r="566" ht="14.2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row>
    <row r="567" ht="14.2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row>
    <row r="568" ht="14.2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row>
    <row r="569" ht="14.2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row>
    <row r="570" ht="14.2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row>
    <row r="571" ht="14.2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row>
    <row r="572" ht="14.2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row>
    <row r="573" ht="14.2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row>
    <row r="574" ht="14.2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row>
    <row r="575" ht="14.2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row>
    <row r="576" ht="14.2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row>
    <row r="577" ht="14.2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row>
    <row r="578" ht="14.2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row>
    <row r="579" ht="14.2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row>
    <row r="580" ht="14.2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row>
    <row r="581" ht="14.2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row>
    <row r="582" ht="14.2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row>
    <row r="583" ht="14.2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row>
    <row r="584" ht="14.2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row>
    <row r="585" ht="14.2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row>
    <row r="586" ht="14.2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row>
    <row r="587" ht="14.2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row>
    <row r="588" ht="14.2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row>
    <row r="589" ht="14.2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row>
    <row r="590" ht="14.2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row>
    <row r="591" ht="14.2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row>
    <row r="592" ht="14.2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row>
    <row r="593" ht="14.2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row>
    <row r="594" ht="14.2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row>
    <row r="595" ht="14.2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row>
    <row r="596" ht="14.2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row>
    <row r="597" ht="14.2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row>
    <row r="598" ht="14.2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row>
    <row r="599" ht="14.2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row>
    <row r="600" ht="14.2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row>
    <row r="601" ht="14.2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row>
    <row r="602" ht="14.2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row>
    <row r="603" ht="14.2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row>
    <row r="604" ht="14.2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row>
    <row r="605" ht="14.2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row>
    <row r="606" ht="14.2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row>
    <row r="607" ht="14.2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row>
    <row r="608" ht="14.2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row>
    <row r="609" ht="14.2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row>
    <row r="610" ht="14.2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row>
    <row r="611" ht="14.2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row>
    <row r="612" ht="14.2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row>
    <row r="613" ht="14.2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row>
    <row r="614" ht="14.2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row>
    <row r="615" ht="14.2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row>
    <row r="616" ht="14.2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row>
    <row r="617" ht="14.2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row>
    <row r="618" ht="14.2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row>
    <row r="619" ht="14.2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row>
    <row r="620" ht="14.2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row>
    <row r="621" ht="14.2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row>
    <row r="622" ht="14.2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row>
    <row r="623" ht="14.2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row>
    <row r="624" ht="14.2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row>
    <row r="625" ht="14.2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row>
    <row r="626" ht="14.2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row>
    <row r="627" ht="14.2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row>
    <row r="628" ht="14.2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row>
    <row r="629" ht="14.2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row>
    <row r="630" ht="14.2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row>
    <row r="631" ht="14.2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row>
    <row r="632" ht="14.2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row>
    <row r="633" ht="14.2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row>
    <row r="634" ht="14.2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row>
    <row r="635" ht="14.2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row>
    <row r="636" ht="14.2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row>
    <row r="637" ht="14.2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row>
    <row r="638" ht="14.2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row>
    <row r="639" ht="14.2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row>
    <row r="640" ht="14.2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row>
    <row r="641" ht="14.2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row>
    <row r="642" ht="14.2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row>
    <row r="643" ht="14.2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row>
    <row r="644" ht="14.2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row>
    <row r="645" ht="14.2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row>
    <row r="646" ht="14.2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row>
    <row r="647" ht="14.2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row>
    <row r="648" ht="14.2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row>
    <row r="649" ht="14.2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row>
    <row r="650" ht="14.2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row>
    <row r="651" ht="14.2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row>
    <row r="652" ht="14.2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row>
    <row r="653" ht="14.2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row>
    <row r="654" ht="14.2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row>
    <row r="655" ht="14.2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row>
    <row r="656" ht="14.2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row>
    <row r="657" ht="14.2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row>
    <row r="658" ht="14.2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row>
    <row r="659" ht="14.2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row>
    <row r="660" ht="14.2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row>
    <row r="661" ht="14.2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row>
    <row r="662" ht="14.2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row>
    <row r="663" ht="14.2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row>
    <row r="664" ht="14.2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row>
    <row r="665" ht="14.2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row>
    <row r="666" ht="14.2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row>
    <row r="667" ht="14.2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row>
    <row r="668" ht="14.2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row>
    <row r="669" ht="14.2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row>
    <row r="670" ht="14.2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row>
    <row r="671" ht="14.2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row>
    <row r="672" ht="14.2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row>
    <row r="673" ht="14.2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row>
    <row r="674" ht="14.2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row>
    <row r="675" ht="14.2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row>
    <row r="676" ht="14.2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row>
    <row r="677" ht="14.2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row>
    <row r="678" ht="14.2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row>
    <row r="679" ht="14.2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row>
    <row r="680" ht="14.2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row>
    <row r="681" ht="14.2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row>
    <row r="682" ht="14.2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row>
    <row r="683" ht="14.2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row>
    <row r="684" ht="14.2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row>
    <row r="685" ht="14.2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row>
    <row r="686" ht="14.2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row>
    <row r="687" ht="14.2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row>
    <row r="688" ht="14.2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row>
    <row r="689" ht="14.2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row>
    <row r="690" ht="14.2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row>
    <row r="691" ht="14.2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row>
    <row r="692" ht="14.2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row>
    <row r="693" ht="14.2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row>
    <row r="694" ht="14.2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row>
    <row r="695" ht="14.2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row>
    <row r="696" ht="14.2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row>
    <row r="697" ht="14.2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row>
    <row r="698" ht="14.2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row>
    <row r="699" ht="14.2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row>
    <row r="700" ht="14.2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row>
    <row r="701" ht="14.2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row>
    <row r="702" ht="14.2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row>
    <row r="703" ht="14.2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row>
    <row r="704" ht="14.2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row>
    <row r="705" ht="14.2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row>
    <row r="706" ht="14.2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row>
    <row r="707" ht="14.2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row>
    <row r="708" ht="14.2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row>
    <row r="709" ht="14.2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row>
    <row r="710" ht="14.2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row>
    <row r="711" ht="14.2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row>
    <row r="712" ht="14.2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row>
    <row r="713" ht="14.2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row>
    <row r="714" ht="14.2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row>
    <row r="715" ht="14.2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row>
    <row r="716" ht="14.2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row>
    <row r="717" ht="14.2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row>
    <row r="718" ht="14.2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row>
    <row r="719" ht="14.2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row>
    <row r="720" ht="14.2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row>
    <row r="721" ht="14.2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row>
    <row r="722" ht="14.2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row>
    <row r="723" ht="14.2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row>
    <row r="724" ht="14.2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row>
    <row r="725" ht="14.2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row>
    <row r="726" ht="14.2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row>
    <row r="727" ht="14.2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row>
    <row r="728" ht="14.2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row>
    <row r="729" ht="14.2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row>
    <row r="730" ht="14.2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row>
    <row r="731" ht="14.2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row>
    <row r="732" ht="14.2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row>
    <row r="733" ht="14.2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row>
    <row r="734" ht="14.2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row>
    <row r="735" ht="14.2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row>
    <row r="736" ht="14.2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row>
    <row r="737" ht="14.2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row>
    <row r="738" ht="14.2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row>
    <row r="739" ht="14.2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row>
    <row r="740" ht="14.2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row>
    <row r="741" ht="14.2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row>
    <row r="742" ht="14.2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row>
    <row r="743" ht="14.2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row>
    <row r="744" ht="14.2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row>
    <row r="745" ht="14.2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row>
    <row r="746" ht="14.2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row>
    <row r="747" ht="14.2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row>
    <row r="748" ht="14.2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row>
    <row r="749" ht="14.2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row>
    <row r="750" ht="14.2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row>
    <row r="751" ht="14.2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row>
    <row r="752" ht="14.2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row>
    <row r="753" ht="14.2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row>
    <row r="754" ht="14.2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row>
    <row r="755" ht="14.2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row>
    <row r="756" ht="14.2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row>
    <row r="757" ht="14.2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row>
    <row r="758" ht="14.2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row>
    <row r="759" ht="14.2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row>
    <row r="760" ht="14.2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row>
    <row r="761" ht="14.2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row>
    <row r="762" ht="14.2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row>
    <row r="763" ht="14.2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row>
    <row r="764" ht="14.2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row>
    <row r="765" ht="14.2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row>
    <row r="766" ht="14.2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row>
    <row r="767" ht="14.2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row>
    <row r="768" ht="14.2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row>
    <row r="769" ht="14.2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row>
    <row r="770" ht="14.2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row>
    <row r="771" ht="14.2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row>
    <row r="772" ht="14.2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row>
    <row r="773" ht="14.2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row>
    <row r="774" ht="14.2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row>
    <row r="775" ht="14.2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row>
    <row r="776" ht="14.2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row>
    <row r="777" ht="14.2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row>
    <row r="778" ht="14.2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row>
    <row r="779" ht="14.2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row>
    <row r="780" ht="14.2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row>
    <row r="781" ht="14.2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row>
    <row r="782" ht="14.2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row>
    <row r="783" ht="14.2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row>
    <row r="784" ht="14.2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row>
    <row r="785" ht="14.2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row>
    <row r="786" ht="14.2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row>
    <row r="787" ht="14.2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row>
    <row r="788" ht="14.2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row>
    <row r="789" ht="14.2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row>
    <row r="790" ht="14.2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row>
    <row r="791" ht="14.2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row>
    <row r="792" ht="14.2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row>
    <row r="793" ht="14.2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row>
    <row r="794" ht="14.2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row>
    <row r="795" ht="14.2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row>
    <row r="796" ht="14.2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row>
    <row r="797" ht="14.2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row>
    <row r="798" ht="14.2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row>
    <row r="799" ht="14.2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row>
    <row r="800" ht="14.2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row>
    <row r="801" ht="14.2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row>
    <row r="802" ht="14.2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row>
    <row r="803" ht="14.2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row>
    <row r="804" ht="14.2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row>
    <row r="805" ht="14.2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row>
    <row r="806" ht="14.2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row>
    <row r="807" ht="14.2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row>
    <row r="808" ht="14.2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row>
    <row r="809" ht="14.2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row>
    <row r="810" ht="14.2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row>
    <row r="811" ht="14.2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row>
    <row r="812" ht="14.2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row>
    <row r="813" ht="14.2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row>
    <row r="814" ht="14.2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row>
    <row r="815" ht="14.2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row>
    <row r="816" ht="14.2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row>
    <row r="817" ht="14.2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row>
    <row r="818" ht="14.2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row>
    <row r="819" ht="14.2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row>
    <row r="820" ht="14.2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row>
    <row r="821" ht="14.2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row>
    <row r="822" ht="14.2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row>
    <row r="823" ht="14.2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row>
    <row r="824" ht="14.2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row>
    <row r="825" ht="14.2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row>
    <row r="826" ht="14.2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row>
    <row r="827" ht="14.2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row>
    <row r="828" ht="14.2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row>
    <row r="829" ht="14.2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row>
    <row r="830" ht="14.2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row>
    <row r="831" ht="14.2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row>
    <row r="832" ht="14.2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row>
    <row r="833" ht="14.2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row>
    <row r="834" ht="14.2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row>
    <row r="835" ht="14.2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row>
    <row r="836" ht="14.2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row>
    <row r="837" ht="14.2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row>
    <row r="838" ht="14.2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row>
    <row r="839" ht="14.2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row>
    <row r="840" ht="14.2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row>
    <row r="841" ht="14.2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row>
    <row r="842" ht="14.2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row>
    <row r="843" ht="14.2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row>
    <row r="844" ht="14.2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row>
    <row r="845" ht="14.2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row>
    <row r="846" ht="14.2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row>
    <row r="847" ht="14.2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row>
    <row r="848" ht="14.2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row>
    <row r="849" ht="14.2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row>
    <row r="850" ht="14.2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row>
    <row r="851" ht="14.2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row>
    <row r="852" ht="14.2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row>
    <row r="853" ht="14.2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row>
    <row r="854" ht="14.2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row>
    <row r="855" ht="14.2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row>
    <row r="856" ht="14.2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row>
    <row r="857" ht="14.2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row>
    <row r="858" ht="14.2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row>
    <row r="859" ht="14.2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row>
    <row r="860" ht="14.2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row>
    <row r="861" ht="14.2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row>
    <row r="862" ht="14.2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row>
    <row r="863" ht="14.2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row>
    <row r="864" ht="14.2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row>
    <row r="865" ht="14.2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row>
    <row r="866" ht="14.2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row>
    <row r="867" ht="14.2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row>
    <row r="868" ht="14.2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row>
    <row r="869" ht="14.2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row>
    <row r="870" ht="14.2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row>
    <row r="871" ht="14.2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row>
    <row r="872" ht="14.2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row>
    <row r="873" ht="14.2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row>
    <row r="874" ht="14.2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row>
    <row r="875" ht="14.2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row>
    <row r="876" ht="14.2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row>
    <row r="877" ht="14.2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row>
    <row r="878" ht="14.2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row>
    <row r="879" ht="14.2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row>
    <row r="880" ht="14.2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row>
    <row r="881" ht="14.2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row>
    <row r="882" ht="14.2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row>
    <row r="883" ht="14.2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row>
    <row r="884" ht="14.2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row>
    <row r="885" ht="14.2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row>
    <row r="886" ht="14.2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row>
    <row r="887" ht="14.2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row>
    <row r="888" ht="14.2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row>
    <row r="889" ht="14.2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row>
    <row r="890" ht="14.2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row>
    <row r="891" ht="14.2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row>
    <row r="892" ht="14.2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row>
    <row r="893" ht="14.2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row>
    <row r="894" ht="14.2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row>
    <row r="895" ht="14.2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row>
    <row r="896" ht="14.2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row>
    <row r="897" ht="14.2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row>
    <row r="898" ht="14.2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row>
    <row r="899" ht="14.2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row>
    <row r="900" ht="14.2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row>
    <row r="901" ht="14.2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row>
    <row r="902" ht="14.2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row>
    <row r="903" ht="14.2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row>
    <row r="904" ht="14.2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row>
    <row r="905" ht="14.2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row>
    <row r="906" ht="14.2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row>
    <row r="907" ht="14.2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row>
    <row r="908" ht="14.2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row>
    <row r="909" ht="14.2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row>
    <row r="910" ht="14.2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row>
    <row r="911" ht="14.2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row>
    <row r="912" ht="14.2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row>
    <row r="913" ht="14.2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row>
    <row r="914" ht="14.2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row>
    <row r="915" ht="14.2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row>
    <row r="916" ht="14.2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row>
    <row r="917" ht="14.2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row>
    <row r="918" ht="14.2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row>
    <row r="919" ht="14.2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row>
    <row r="920" ht="14.2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row>
    <row r="921" ht="14.2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row>
    <row r="922" ht="14.2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row>
    <row r="923" ht="14.2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row>
    <row r="924" ht="14.2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row>
    <row r="925" ht="14.2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row>
    <row r="926" ht="14.2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row>
    <row r="927" ht="14.2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row>
    <row r="928" ht="14.2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row>
    <row r="929" ht="14.2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row>
    <row r="930" ht="14.2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row>
    <row r="931" ht="14.2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row>
    <row r="932" ht="14.2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row>
    <row r="933" ht="14.2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row>
    <row r="934" ht="14.2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row>
    <row r="935" ht="14.2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row>
    <row r="936" ht="14.2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row>
    <row r="937" ht="14.2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row>
    <row r="938" ht="14.2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row>
    <row r="939" ht="14.2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row>
    <row r="940" ht="14.2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row>
    <row r="941" ht="14.2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row>
    <row r="942" ht="14.2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row>
    <row r="943" ht="14.2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row>
    <row r="944" ht="14.2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row>
    <row r="945" ht="14.2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row>
    <row r="946" ht="14.2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row>
    <row r="947" ht="14.2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row>
    <row r="948" ht="14.2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row>
    <row r="949" ht="14.2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row>
    <row r="950" ht="14.2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row>
    <row r="951" ht="14.2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row>
    <row r="952" ht="14.2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row>
    <row r="953" ht="14.2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row>
    <row r="954" ht="14.2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row>
    <row r="955" ht="14.2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row>
    <row r="956" ht="14.2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row>
    <row r="957" ht="14.2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row>
    <row r="958" ht="14.2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row>
    <row r="959" ht="14.2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row>
    <row r="960" ht="14.2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row>
    <row r="961" ht="14.2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row>
    <row r="962" ht="14.2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row>
    <row r="963" ht="14.2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row>
    <row r="964" ht="14.2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row>
    <row r="965" ht="14.2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row>
    <row r="966" ht="14.2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row>
    <row r="967" ht="14.2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row>
    <row r="968" ht="14.2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row>
    <row r="969" ht="14.2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row>
    <row r="970" ht="14.2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row>
    <row r="971" ht="14.2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row>
    <row r="972" ht="14.2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row>
    <row r="973" ht="14.2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row>
    <row r="974" ht="14.2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row>
    <row r="975" ht="14.2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row>
    <row r="976" ht="14.2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row>
    <row r="977" ht="14.2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row>
    <row r="978" ht="14.2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row>
    <row r="979" ht="14.2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row>
    <row r="980" ht="14.2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row>
    <row r="981" ht="14.2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row>
    <row r="982" ht="14.2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row>
    <row r="983" ht="14.2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row>
    <row r="984" ht="14.2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row>
    <row r="985" ht="14.2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row>
    <row r="986" ht="14.2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row>
    <row r="987" ht="14.2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row>
    <row r="988" ht="14.2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row>
    <row r="989" ht="14.2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row>
    <row r="990" ht="14.2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row>
    <row r="991" ht="14.2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row>
    <row r="992" ht="14.2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row>
    <row r="993" ht="14.2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row>
    <row r="994" ht="14.2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row>
    <row r="995" ht="14.2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row>
    <row r="996" ht="14.2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row>
    <row r="997" ht="14.2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row>
    <row r="998" ht="14.2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row>
    <row r="999" ht="14.2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row>
    <row r="1000" ht="14.2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row>
  </sheetData>
  <mergeCells count="9">
    <mergeCell ref="B31:D31"/>
    <mergeCell ref="B37:D37"/>
    <mergeCell ref="B3:D3"/>
    <mergeCell ref="B5:D5"/>
    <mergeCell ref="B6:C6"/>
    <mergeCell ref="B7:C8"/>
    <mergeCell ref="B15:D15"/>
    <mergeCell ref="B21:D21"/>
    <mergeCell ref="B23:C2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5.13" defaultRowHeight="15.0"/>
  <cols>
    <col customWidth="1" min="1" max="2" width="5.0"/>
    <col customWidth="1" min="3" max="3" width="3.88"/>
    <col customWidth="1" min="4" max="4" width="9.63"/>
    <col customWidth="1" min="5" max="30" width="6.75"/>
  </cols>
  <sheetData>
    <row r="1" ht="14.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ht="14.2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ht="14.25" customHeight="1">
      <c r="A3" s="1"/>
      <c r="C3" s="96"/>
      <c r="D3" s="97" t="s">
        <v>39</v>
      </c>
      <c r="E3" s="98">
        <v>1.1</v>
      </c>
      <c r="F3" s="61">
        <v>1.2</v>
      </c>
      <c r="G3" s="61">
        <v>1.3</v>
      </c>
      <c r="H3" s="61">
        <v>2.1</v>
      </c>
      <c r="I3" s="61">
        <v>2.2</v>
      </c>
      <c r="J3" s="61">
        <v>2.3</v>
      </c>
      <c r="K3" s="61">
        <v>3.1</v>
      </c>
      <c r="L3" s="61">
        <v>3.2</v>
      </c>
      <c r="M3" s="61">
        <v>3.3</v>
      </c>
      <c r="N3" s="61">
        <v>4.1</v>
      </c>
      <c r="O3" s="61">
        <v>4.2</v>
      </c>
      <c r="P3" s="61">
        <v>4.3</v>
      </c>
      <c r="Q3" s="61">
        <v>5.1</v>
      </c>
      <c r="R3" s="61">
        <v>5.2</v>
      </c>
      <c r="S3" s="61">
        <v>5.3</v>
      </c>
      <c r="T3" s="61">
        <v>6.1</v>
      </c>
      <c r="U3" s="61">
        <v>6.2</v>
      </c>
      <c r="V3" s="61">
        <v>6.3</v>
      </c>
      <c r="W3" s="61">
        <v>7.1</v>
      </c>
      <c r="X3" s="61">
        <v>7.2</v>
      </c>
      <c r="Y3" s="61">
        <v>7.3</v>
      </c>
      <c r="Z3" s="61">
        <v>8.1</v>
      </c>
      <c r="AA3" s="61">
        <v>8.2</v>
      </c>
      <c r="AB3" s="61">
        <v>8.3</v>
      </c>
      <c r="AC3" s="38"/>
      <c r="AD3" s="1"/>
    </row>
    <row r="4" ht="14.25" customHeight="1">
      <c r="A4" s="1"/>
      <c r="B4" s="99"/>
      <c r="D4" s="100" t="str">
        <f>LEFT(Setup!$C$10,10)</f>
        <v>Bench</v>
      </c>
      <c r="E4" s="101">
        <f>IF(Lift!F13=0,NA(),Lift!F10/(1.0278-(0.0278*Lift!F13)))</f>
        <v>139.3728223</v>
      </c>
      <c r="F4" s="102"/>
      <c r="G4" s="103" t="str">
        <f>IF(Lift!H13=0,NA(),Lift!H10/(1.0278-(0.0278*Lift!H13)))</f>
        <v>#N/A</v>
      </c>
      <c r="H4" s="102"/>
      <c r="I4" s="103" t="str">
        <f>IF(Lift!J13=0,NA(),Lift!J10/(1.0278-(0.0278*Lift!J13)))</f>
        <v>#N/A</v>
      </c>
      <c r="J4" s="102"/>
      <c r="K4" s="103" t="str">
        <f>IF(Lift!L13=0,NA(),Lift!L10/(1.0278-(0.0278*Lift!L13)))</f>
        <v>#N/A</v>
      </c>
      <c r="L4" s="102"/>
      <c r="M4" s="103" t="str">
        <f>IF(Lift!N13=0,NA(),Lift!N10/(1.0278-(0.0278*Lift!N13)))</f>
        <v>#N/A</v>
      </c>
      <c r="N4" s="102"/>
      <c r="O4" s="103" t="str">
        <f>IF(Lift!P13=0,NA(),Lift!P10/(1.0278-(0.0278*Lift!P13)))</f>
        <v>#N/A</v>
      </c>
      <c r="P4" s="102"/>
      <c r="Q4" s="103" t="str">
        <f>IF(Lift!R13=0,NA(),Lift!R10/(1.0278-(0.0278*Lift!R13)))</f>
        <v>#N/A</v>
      </c>
      <c r="R4" s="102"/>
      <c r="S4" s="103" t="str">
        <f>IF(Lift!T13=0,NA(),Lift!T10/(1.0278-(0.0278*Lift!T13)))</f>
        <v>#N/A</v>
      </c>
      <c r="T4" s="102"/>
      <c r="U4" s="103" t="str">
        <f>IF(Lift!V13=0,NA(),Lift!V10/(1.0278-(0.0278*Lift!V13)))</f>
        <v>#N/A</v>
      </c>
      <c r="V4" s="102"/>
      <c r="W4" s="103" t="str">
        <f>IF(Lift!X13=0,NA(),Lift!X10/(1.0278-(0.0278*Lift!X13)))</f>
        <v>#N/A</v>
      </c>
      <c r="X4" s="102"/>
      <c r="Y4" s="103" t="str">
        <f>IF(Lift!Z13=0,NA(),Lift!Z10/(1.0278-(0.0278*Lift!Z13)))</f>
        <v>#N/A</v>
      </c>
      <c r="Z4" s="102"/>
      <c r="AA4" s="103" t="str">
        <f>IF(Lift!AB13=0,NA(),Lift!AB10/(1.0278-(0.0278*Lift!AB13)))</f>
        <v>#N/A</v>
      </c>
      <c r="AB4" s="102"/>
      <c r="AC4" s="1"/>
      <c r="AD4" s="1"/>
    </row>
    <row r="5" ht="14.25" customHeight="1">
      <c r="A5" s="1"/>
      <c r="B5" s="1"/>
      <c r="D5" s="106" t="str">
        <f>LEFT(Setup!$C$11,10)</f>
        <v>OHP</v>
      </c>
      <c r="E5" s="107"/>
      <c r="F5" s="103">
        <f>IF(Lift!G13=0,NA(),Lift!G10/(1.0278-(0.0278*Lift!G13)))</f>
        <v>69.68641115</v>
      </c>
      <c r="G5" s="102"/>
      <c r="H5" s="103" t="str">
        <f>IF(Lift!I13=0,NA(),Lift!I10/(1.0278-(0.0278*Lift!I13)))</f>
        <v>#N/A</v>
      </c>
      <c r="I5" s="102"/>
      <c r="J5" s="103" t="str">
        <f>IF(Lift!K13=0,NA(),Lift!K10/(1.0278-(0.0278*Lift!K13)))</f>
        <v>#N/A</v>
      </c>
      <c r="K5" s="102"/>
      <c r="L5" s="103" t="str">
        <f>IF(Lift!M13=0,NA(),Lift!M10/(1.0278-(0.0278*Lift!M13)))</f>
        <v>#N/A</v>
      </c>
      <c r="M5" s="102"/>
      <c r="N5" s="103" t="str">
        <f>IF(Lift!O13=0,NA(),Lift!O10/(1.0278-(0.0278*Lift!O13)))</f>
        <v>#N/A</v>
      </c>
      <c r="O5" s="102"/>
      <c r="P5" s="103" t="str">
        <f>IF(Lift!Q13=0,NA(),Lift!Q10/(1.0278-(0.0278*Lift!Q13)))</f>
        <v>#N/A</v>
      </c>
      <c r="Q5" s="102"/>
      <c r="R5" s="103" t="str">
        <f>IF(Lift!S13=0,NA(),Lift!S10/(1.0278-(0.0278*Lift!S13)))</f>
        <v>#N/A</v>
      </c>
      <c r="S5" s="102"/>
      <c r="T5" s="103" t="str">
        <f>IF(Lift!U13=0,NA(),Lift!U10/(1.0278-(0.0278*Lift!U13)))</f>
        <v>#N/A</v>
      </c>
      <c r="U5" s="102"/>
      <c r="V5" s="103" t="str">
        <f>IF(Lift!W13=0,NA(),Lift!W10/(1.0278-(0.0278*Lift!W13)))</f>
        <v>#N/A</v>
      </c>
      <c r="W5" s="102"/>
      <c r="X5" s="103" t="str">
        <f>IF(Lift!Y13=0,NA(),Lift!Y10/(1.0278-(0.0278*Lift!Y13)))</f>
        <v>#N/A</v>
      </c>
      <c r="Y5" s="102"/>
      <c r="Z5" s="103" t="str">
        <f>IF(Lift!AA13=0,NA(),Lift!AA10/(1.0278-(0.0278*Lift!AA13)))</f>
        <v>#N/A</v>
      </c>
      <c r="AA5" s="102"/>
      <c r="AB5" s="103" t="str">
        <f>IF(Lift!AC13=0,NA(),Lift!AC10/(1.0278-(0.0278*Lift!AC13)))</f>
        <v>#N/A</v>
      </c>
      <c r="AC5" s="1"/>
      <c r="AD5" s="1"/>
    </row>
    <row r="6" ht="14.25" customHeight="1">
      <c r="A6" s="1"/>
      <c r="B6" s="1"/>
      <c r="D6" s="106" t="str">
        <f>LEFT(Setup!$C$12,10)</f>
        <v>Squat</v>
      </c>
      <c r="E6" s="101">
        <f>IF(Lift!F29=0,NA(),Lift!F26/(1.0278-(0.0278*Lift!F29)))</f>
        <v>151.890189</v>
      </c>
      <c r="F6" s="102"/>
      <c r="G6" s="103" t="str">
        <f>IF(Lift!H29=0,NA(),Lift!H26/(1.0278-(0.0278*Lift!H29)))</f>
        <v>#N/A</v>
      </c>
      <c r="H6" s="103" t="str">
        <f>IF(Lift!I29=0,NA(),Lift!I26/(1.0278-(0.0278*Lift!I29)))</f>
        <v>#N/A</v>
      </c>
      <c r="I6" s="102"/>
      <c r="J6" s="103" t="str">
        <f>IF(Lift!K29=0,NA(),Lift!K26/(1.0278-(0.0278*Lift!K29)))</f>
        <v>#N/A</v>
      </c>
      <c r="K6" s="103" t="str">
        <f>IF(Lift!L29=0,NA(),Lift!L26/(1.0278-(0.0278*Lift!L29)))</f>
        <v>#N/A</v>
      </c>
      <c r="L6" s="102"/>
      <c r="M6" s="103" t="str">
        <f>IF(Lift!N29=0,NA(),Lift!N26/(1.0278-(0.0278*Lift!N29)))</f>
        <v>#N/A</v>
      </c>
      <c r="N6" s="103" t="str">
        <f>IF(Lift!O29=0,NA(),Lift!O26/(1.0278-(0.0278*Lift!O29)))</f>
        <v>#N/A</v>
      </c>
      <c r="O6" s="102"/>
      <c r="P6" s="103" t="str">
        <f>IF(Lift!Q29=0,NA(),Lift!Q26/(1.0278-(0.0278*Lift!Q29)))</f>
        <v>#N/A</v>
      </c>
      <c r="Q6" s="103" t="str">
        <f>IF(Lift!R29=0,NA(),Lift!R26/(1.0278-(0.0278*Lift!R29)))</f>
        <v>#N/A</v>
      </c>
      <c r="R6" s="102"/>
      <c r="S6" s="103" t="str">
        <f>IF(Lift!T29=0,NA(),Lift!T26/(1.0278-(0.0278*Lift!T29)))</f>
        <v>#N/A</v>
      </c>
      <c r="T6" s="103" t="str">
        <f>IF(Lift!U29=0,NA(),Lift!U26/(1.0278-(0.0278*Lift!U29)))</f>
        <v>#N/A</v>
      </c>
      <c r="U6" s="102"/>
      <c r="V6" s="103" t="str">
        <f>IF(Lift!W29=0,NA(),Lift!W26/(1.0278-(0.0278*Lift!W29)))</f>
        <v>#N/A</v>
      </c>
      <c r="W6" s="103" t="str">
        <f>IF(Lift!X29=0,NA(),Lift!X26/(1.0278-(0.0278*Lift!X29)))</f>
        <v>#N/A</v>
      </c>
      <c r="X6" s="102"/>
      <c r="Y6" s="103" t="str">
        <f>IF(Lift!Z29=0,NA(),Lift!Z26/(1.0278-(0.0278*Lift!Z29)))</f>
        <v>#N/A</v>
      </c>
      <c r="Z6" s="103" t="str">
        <f>IF(Lift!AA29=0,NA(),Lift!AA26/(1.0278-(0.0278*Lift!AA29)))</f>
        <v>#N/A</v>
      </c>
      <c r="AA6" s="102"/>
      <c r="AB6" s="103" t="str">
        <f>IF(Lift!AC29=0,NA(),Lift!AC26/(1.0278-(0.0278*Lift!AC29)))</f>
        <v>#N/A</v>
      </c>
      <c r="AC6" s="1"/>
      <c r="AD6" s="1"/>
    </row>
    <row r="7" ht="14.25" customHeight="1">
      <c r="A7" s="1"/>
      <c r="B7" s="1"/>
      <c r="D7" s="106" t="str">
        <f>LEFT(Setup!$C$13,10)</f>
        <v>Deadlift</v>
      </c>
      <c r="E7" s="107"/>
      <c r="F7" s="103" t="str">
        <f>IF(Lift!G29=0,NA(),Lift!G26/(1.0278-(0.0278*Lift!G29)))</f>
        <v>#N/A</v>
      </c>
      <c r="G7" s="102"/>
      <c r="H7" s="102"/>
      <c r="I7" s="103" t="str">
        <f>IF(Lift!J29=0,NA(),Lift!J26/(1.0278-(0.0278*Lift!J29)))</f>
        <v>#N/A</v>
      </c>
      <c r="J7" s="102"/>
      <c r="K7" s="102"/>
      <c r="L7" s="103" t="str">
        <f>IF(Lift!M29=0,NA(),Lift!M26/(1.0278-(0.0278*Lift!M29)))</f>
        <v>#N/A</v>
      </c>
      <c r="M7" s="102"/>
      <c r="N7" s="102"/>
      <c r="O7" s="103" t="str">
        <f>IF(Lift!P29=0,NA(),Lift!P26/(1.0278-(0.0278*Lift!P29)))</f>
        <v>#N/A</v>
      </c>
      <c r="P7" s="102"/>
      <c r="Q7" s="102"/>
      <c r="R7" s="103" t="str">
        <f>IF(Lift!S29=0,NA(),Lift!S26/(1.0278-(0.0278*Lift!S29)))</f>
        <v>#N/A</v>
      </c>
      <c r="S7" s="102"/>
      <c r="T7" s="102"/>
      <c r="U7" s="103" t="str">
        <f>IF(Lift!V29=0,NA(),Lift!V26/(1.0278-(0.0278*Lift!V29)))</f>
        <v>#N/A</v>
      </c>
      <c r="V7" s="102"/>
      <c r="W7" s="102"/>
      <c r="X7" s="103" t="str">
        <f>IF(Lift!Y29=0,NA(),Lift!Y26/(1.0278-(0.0278*Lift!Y29)))</f>
        <v>#N/A</v>
      </c>
      <c r="Y7" s="102"/>
      <c r="Z7" s="102"/>
      <c r="AA7" s="103" t="str">
        <f>IF(Lift!AB29=0,NA(),Lift!AB26/(1.0278-(0.0278*Lift!AB29)))</f>
        <v>#N/A</v>
      </c>
      <c r="AB7" s="102"/>
      <c r="AC7" s="1"/>
      <c r="AD7" s="1"/>
    </row>
    <row r="8" ht="14.25" customHeight="1">
      <c r="A8" s="1"/>
      <c r="B8" s="1"/>
      <c r="C8" s="108"/>
      <c r="D8" s="109"/>
      <c r="E8" s="1"/>
      <c r="F8" s="1"/>
      <c r="G8" s="110"/>
      <c r="H8" s="1"/>
      <c r="I8" s="1"/>
      <c r="J8" s="1"/>
      <c r="K8" s="1"/>
      <c r="L8" s="1"/>
      <c r="M8" s="1"/>
      <c r="N8" s="1"/>
      <c r="O8" s="1"/>
      <c r="P8" s="1"/>
      <c r="Q8" s="1"/>
      <c r="R8" s="1"/>
      <c r="S8" s="1"/>
      <c r="T8" s="1"/>
      <c r="U8" s="1"/>
      <c r="V8" s="1"/>
      <c r="W8" s="1"/>
      <c r="X8" s="1"/>
      <c r="Y8" s="1"/>
      <c r="Z8" s="1"/>
      <c r="AA8" s="1"/>
      <c r="AB8" s="1"/>
      <c r="AC8" s="1"/>
      <c r="AD8" s="1"/>
    </row>
    <row r="9" ht="14.25" customHeight="1">
      <c r="A9" s="1"/>
      <c r="B9" s="1"/>
      <c r="C9" s="108"/>
      <c r="D9" s="37"/>
      <c r="E9" s="1"/>
      <c r="F9" s="1"/>
      <c r="G9" s="1"/>
      <c r="H9" s="1"/>
      <c r="I9" s="1"/>
      <c r="J9" s="1"/>
      <c r="K9" s="1"/>
      <c r="L9" s="1"/>
      <c r="M9" s="1"/>
      <c r="N9" s="1"/>
      <c r="O9" s="1"/>
      <c r="P9" s="1"/>
      <c r="Q9" s="1"/>
      <c r="R9" s="1"/>
      <c r="S9" s="1"/>
      <c r="T9" s="1"/>
      <c r="U9" s="1"/>
      <c r="V9" s="1"/>
      <c r="W9" s="1"/>
      <c r="X9" s="1"/>
      <c r="Y9" s="1"/>
      <c r="Z9" s="1"/>
      <c r="AA9" s="1"/>
      <c r="AB9" s="1"/>
      <c r="AC9" s="1"/>
      <c r="AD9" s="1"/>
    </row>
    <row r="10" ht="14.25" customHeight="1">
      <c r="A10" s="1"/>
      <c r="B10" s="1"/>
      <c r="C10" s="108"/>
      <c r="D10" s="37"/>
      <c r="E10" s="1"/>
      <c r="F10" s="1"/>
      <c r="G10" s="1"/>
      <c r="H10" s="1"/>
      <c r="I10" s="1"/>
      <c r="J10" s="1"/>
      <c r="K10" s="1"/>
      <c r="L10" s="1"/>
      <c r="M10" s="1"/>
      <c r="N10" s="1"/>
      <c r="O10" s="1"/>
      <c r="P10" s="1"/>
      <c r="Q10" s="1"/>
      <c r="R10" s="1"/>
      <c r="S10" s="1"/>
      <c r="T10" s="1"/>
      <c r="U10" s="1"/>
      <c r="V10" s="1"/>
      <c r="W10" s="1"/>
      <c r="X10" s="1"/>
      <c r="Y10" s="1"/>
      <c r="Z10" s="1"/>
      <c r="AA10" s="1"/>
      <c r="AB10" s="1"/>
      <c r="AC10" s="1"/>
      <c r="AD10" s="1"/>
    </row>
    <row r="11" ht="14.25" customHeight="1">
      <c r="A11" s="1"/>
      <c r="B11" s="1"/>
      <c r="C11" s="108"/>
      <c r="D11" s="37"/>
      <c r="E11" s="1"/>
      <c r="F11" s="1"/>
      <c r="G11" s="1"/>
      <c r="H11" s="1"/>
      <c r="I11" s="1"/>
      <c r="J11" s="1"/>
      <c r="K11" s="1"/>
      <c r="L11" s="1"/>
      <c r="M11" s="1"/>
      <c r="N11" s="1"/>
      <c r="O11" s="1"/>
      <c r="P11" s="1"/>
      <c r="Q11" s="1"/>
      <c r="R11" s="1"/>
      <c r="S11" s="1"/>
      <c r="T11" s="1"/>
      <c r="U11" s="1"/>
      <c r="V11" s="1"/>
      <c r="W11" s="1"/>
      <c r="X11" s="1"/>
      <c r="Y11" s="1"/>
      <c r="Z11" s="1"/>
      <c r="AA11" s="1"/>
      <c r="AB11" s="1"/>
      <c r="AC11" s="1"/>
      <c r="AD11" s="1"/>
    </row>
    <row r="12" ht="14.25" customHeight="1">
      <c r="A12" s="1"/>
      <c r="B12" s="1"/>
      <c r="C12" s="111"/>
      <c r="D12" s="111"/>
      <c r="E12" s="1"/>
      <c r="F12" s="1"/>
      <c r="G12" s="1"/>
      <c r="H12" s="1"/>
      <c r="I12" s="1"/>
      <c r="J12" s="1"/>
      <c r="K12" s="1"/>
      <c r="L12" s="1"/>
      <c r="M12" s="1"/>
      <c r="N12" s="1"/>
      <c r="O12" s="1"/>
      <c r="P12" s="1"/>
      <c r="Q12" s="1"/>
      <c r="R12" s="1"/>
      <c r="S12" s="1"/>
      <c r="T12" s="1"/>
      <c r="U12" s="1"/>
      <c r="V12" s="1"/>
      <c r="W12" s="1"/>
      <c r="X12" s="1"/>
      <c r="Y12" s="1"/>
      <c r="Z12" s="1"/>
      <c r="AA12" s="1"/>
      <c r="AB12" s="1"/>
      <c r="AC12" s="1"/>
      <c r="AD12" s="1"/>
    </row>
    <row r="13" ht="14.25" customHeight="1">
      <c r="A13" s="1"/>
      <c r="B13" s="1"/>
      <c r="C13" s="111"/>
      <c r="D13" s="111"/>
      <c r="E13" s="1"/>
      <c r="F13" s="1"/>
      <c r="G13" s="1"/>
      <c r="H13" s="1"/>
      <c r="I13" s="1"/>
      <c r="J13" s="1"/>
      <c r="K13" s="1"/>
      <c r="L13" s="1"/>
      <c r="M13" s="1"/>
      <c r="N13" s="1"/>
      <c r="O13" s="1"/>
      <c r="P13" s="1"/>
      <c r="Q13" s="1"/>
      <c r="R13" s="1"/>
      <c r="S13" s="1"/>
      <c r="T13" s="1"/>
      <c r="U13" s="1"/>
      <c r="V13" s="1"/>
      <c r="W13" s="1"/>
      <c r="X13" s="1"/>
      <c r="Y13" s="1"/>
      <c r="Z13" s="1"/>
      <c r="AA13" s="1"/>
      <c r="AB13" s="1"/>
      <c r="AC13" s="1"/>
      <c r="AD13" s="1"/>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ht="14.25" customHeight="1">
      <c r="A21" s="1"/>
      <c r="B21" s="1"/>
      <c r="C21" s="1"/>
      <c r="D21" s="1"/>
      <c r="E21" s="1"/>
      <c r="F21" s="1" t="str">
        <f>LEFT(Setup!$C$12,5)</f>
        <v>Squat</v>
      </c>
      <c r="G21" s="1"/>
      <c r="H21" s="1"/>
      <c r="I21" s="1"/>
      <c r="J21" s="1"/>
      <c r="K21" s="1"/>
      <c r="L21" s="1"/>
      <c r="M21" s="1"/>
      <c r="N21" s="110"/>
      <c r="O21" s="1"/>
      <c r="P21" s="1"/>
      <c r="Q21" s="1"/>
      <c r="R21" s="1"/>
      <c r="S21" s="1"/>
      <c r="T21" s="1"/>
      <c r="U21" s="1"/>
      <c r="V21" s="1"/>
      <c r="W21" s="1"/>
      <c r="X21" s="1"/>
      <c r="Y21" s="1"/>
      <c r="Z21" s="1"/>
      <c r="AA21" s="1"/>
      <c r="AB21" s="1"/>
      <c r="AC21" s="1"/>
      <c r="AD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ht="14.25" customHeight="1">
      <c r="A23" s="1"/>
      <c r="B23" s="1"/>
      <c r="C23" s="1"/>
      <c r="D23" s="1"/>
      <c r="E23" s="1"/>
      <c r="F23" s="1"/>
      <c r="G23" s="1"/>
      <c r="H23" s="1"/>
      <c r="I23" s="1"/>
      <c r="J23" s="1"/>
      <c r="K23" s="1"/>
      <c r="L23" s="2"/>
      <c r="M23" s="2"/>
      <c r="N23" s="110"/>
      <c r="O23" s="2"/>
      <c r="P23" s="1"/>
      <c r="Q23" s="1"/>
      <c r="R23" s="1"/>
      <c r="S23" s="1"/>
      <c r="T23" s="1"/>
      <c r="U23" s="1"/>
      <c r="V23" s="1"/>
      <c r="W23" s="1"/>
      <c r="X23" s="1"/>
      <c r="Y23" s="1"/>
      <c r="Z23" s="1"/>
      <c r="AA23" s="1"/>
      <c r="AB23" s="1"/>
      <c r="AC23" s="1"/>
      <c r="AD23" s="1"/>
    </row>
    <row r="24" ht="14.25" customHeight="1">
      <c r="A24" s="1"/>
      <c r="B24" s="1"/>
      <c r="C24" s="1"/>
      <c r="D24" s="1"/>
      <c r="E24" s="1"/>
      <c r="F24" s="1"/>
      <c r="G24" s="1"/>
      <c r="H24" s="1"/>
      <c r="I24" s="1"/>
      <c r="J24" s="1"/>
      <c r="K24" s="1"/>
      <c r="L24" s="2"/>
      <c r="M24" s="2"/>
      <c r="N24" s="2"/>
      <c r="O24" s="2"/>
      <c r="P24" s="1"/>
      <c r="Q24" s="1"/>
      <c r="R24" s="1"/>
      <c r="S24" s="1"/>
      <c r="T24" s="1"/>
      <c r="U24" s="1"/>
      <c r="V24" s="1"/>
      <c r="W24" s="1"/>
      <c r="X24" s="1"/>
      <c r="Y24" s="1"/>
      <c r="Z24" s="1"/>
      <c r="AA24" s="1"/>
      <c r="AB24" s="1"/>
      <c r="AC24" s="1"/>
      <c r="AD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ht="14.25" customHeight="1">
      <c r="A33" s="1"/>
      <c r="B33" s="1"/>
      <c r="C33" s="1"/>
      <c r="D33" s="1"/>
      <c r="E33" s="1"/>
      <c r="F33" s="1"/>
      <c r="G33" s="1"/>
      <c r="H33" s="1"/>
      <c r="I33" s="1"/>
      <c r="J33" s="1"/>
      <c r="K33" s="1"/>
      <c r="L33" s="1"/>
      <c r="M33" s="1"/>
      <c r="N33" s="1"/>
      <c r="O33" s="1"/>
      <c r="P33" s="1"/>
      <c r="Q33" s="1"/>
      <c r="R33" s="103" t="str">
        <f>IF(Lift!R55=0,NA(),Lift!R52/(1.0278-(0.0278*Lift!R55)))</f>
        <v>#N/A</v>
      </c>
      <c r="S33" s="1"/>
      <c r="T33" s="1"/>
      <c r="U33" s="1"/>
      <c r="V33" s="1"/>
      <c r="W33" s="1"/>
      <c r="X33" s="1"/>
      <c r="Y33" s="1"/>
      <c r="Z33" s="1"/>
      <c r="AA33" s="1"/>
      <c r="AB33" s="1"/>
      <c r="AC33" s="1"/>
      <c r="AD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row>
  </sheetData>
  <mergeCells count="4">
    <mergeCell ref="C8:D8"/>
    <mergeCell ref="C9:D9"/>
    <mergeCell ref="C10:D10"/>
    <mergeCell ref="C11:D11"/>
  </mergeCells>
  <conditionalFormatting sqref="E4:AB7">
    <cfRule type="expression" dxfId="0" priority="1">
      <formula>ISERROR(E4)</formula>
    </cfRule>
  </conditionalFormatting>
  <conditionalFormatting sqref="R33">
    <cfRule type="expression" dxfId="0" priority="2">
      <formula>ISERROR(R33)</formula>
    </cfRule>
  </conditionalFormatting>
  <drawing r:id="rId1"/>
</worksheet>
</file>