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puts" sheetId="1" r:id="rId4"/>
    <sheet state="visible" name="Week 1" sheetId="2" r:id="rId5"/>
    <sheet state="visible" name="Week 2" sheetId="3" r:id="rId6"/>
    <sheet state="visible" name="Week 3" sheetId="4" r:id="rId7"/>
    <sheet state="visible" name="Week 4" sheetId="5" r:id="rId8"/>
    <sheet state="visible" name="Week 5" sheetId="6" r:id="rId9"/>
    <sheet state="visible" name="Projected" sheetId="7" r:id="rId10"/>
    <sheet state="visible" name="Deload" sheetId="8" r:id="rId11"/>
    <sheet state="visible" name="Taper" sheetId="9" r:id="rId12"/>
  </sheets>
  <definedNames/>
  <calcPr/>
</workbook>
</file>

<file path=xl/sharedStrings.xml><?xml version="1.0" encoding="utf-8"?>
<sst xmlns="http://schemas.openxmlformats.org/spreadsheetml/2006/main" count="578" uniqueCount="227">
  <si>
    <t>Week 1 - Hypertrophy (w/ Moderate Difficulty)</t>
  </si>
  <si>
    <t>Week 2 - Hypertrophy (w/ Higher Difficulty)</t>
  </si>
  <si>
    <t>Candito 6 Week Intermediate + Advanced Bench Program Combined</t>
  </si>
  <si>
    <t>Week 3 - Linear Max OT Phase</t>
  </si>
  <si>
    <t>Start date</t>
  </si>
  <si>
    <t>Lift</t>
  </si>
  <si>
    <t>Wt.</t>
  </si>
  <si>
    <t>RPE</t>
  </si>
  <si>
    <t>Sets</t>
  </si>
  <si>
    <t>Reps</t>
  </si>
  <si>
    <t>Unit</t>
  </si>
  <si>
    <t>lbs</t>
  </si>
  <si>
    <t>1RM</t>
  </si>
  <si>
    <t>Squat</t>
  </si>
  <si>
    <t>Deadlift</t>
  </si>
  <si>
    <t>Bench</t>
  </si>
  <si>
    <t>Desired Bench Max</t>
  </si>
  <si>
    <t>-</t>
  </si>
  <si>
    <r>
      <rPr>
        <rFont val="Arial"/>
        <color rgb="FF000000"/>
        <sz val="10.0"/>
      </rPr>
      <t xml:space="preserve">Set at about </t>
    </r>
    <r>
      <rPr>
        <rFont val="Arial"/>
        <b/>
        <color rgb="FF000000"/>
        <sz val="10.0"/>
      </rPr>
      <t>2-5%</t>
    </r>
    <r>
      <rPr>
        <rFont val="Arial"/>
        <color rgb="FF000000"/>
        <sz val="10.0"/>
      </rPr>
      <t xml:space="preserve"> above current 1RM:</t>
    </r>
  </si>
  <si>
    <t>MR10</t>
  </si>
  <si>
    <t>Extra Volume Squats - Add 5 lbs or 2.5 kg if using kg plates, then perform 5 sets x 3 reps each set with 60 seconds rest between sets.</t>
  </si>
  <si>
    <t>4-6</t>
  </si>
  <si>
    <t>Note - If you were not able to complete a minimum of 8 reps on the MR10 set, reduce max entered by 2.5% moving forward.</t>
  </si>
  <si>
    <t>RPE9</t>
  </si>
  <si>
    <t>This should be something achievable in 6 weeks</t>
  </si>
  <si>
    <t>Still complete the 5 sets of 3 reps regardless even if you do perform less than 8 reps on the MR10 set.</t>
  </si>
  <si>
    <t>Bench Accessories</t>
  </si>
  <si>
    <t>Low pin press accessory</t>
  </si>
  <si>
    <t>Low Pin Press</t>
  </si>
  <si>
    <t>Lower Accessory 1</t>
  </si>
  <si>
    <t>RPE7</t>
  </si>
  <si>
    <t>If low-pin press or board is available - use this</t>
  </si>
  <si>
    <t>Note, perform sets of 4 reps if an 'Explosive Lower Body' exercise is chosen here or at any point as a 'Lower Accessory'</t>
  </si>
  <si>
    <t>High pin press accessory</t>
  </si>
  <si>
    <t>Lower Accessory 2</t>
  </si>
  <si>
    <t>2ct Pause Bench</t>
  </si>
  <si>
    <t>If high-pin press or board is available - use this</t>
  </si>
  <si>
    <t>High specificity accessory</t>
  </si>
  <si>
    <t>Close Grip Bench</t>
  </si>
  <si>
    <t>Do not pick an accessory that is the same as an alternative low-pin or high-pin accessory</t>
  </si>
  <si>
    <t>3-6</t>
  </si>
  <si>
    <t>Low specificity accessory</t>
  </si>
  <si>
    <t>Incline DB Press</t>
  </si>
  <si>
    <t>No Accessory Lifts</t>
  </si>
  <si>
    <t>Deadlift Variation</t>
  </si>
  <si>
    <t>Variation</t>
  </si>
  <si>
    <t>Snatch Grip Conv. Deadlift</t>
  </si>
  <si>
    <t>Upper Body Accessories</t>
  </si>
  <si>
    <t>Back - Horizontal</t>
  </si>
  <si>
    <t>RPE8</t>
  </si>
  <si>
    <t>Barbell Row</t>
  </si>
  <si>
    <t>Shoulders</t>
  </si>
  <si>
    <t>Seated DB OHP</t>
  </si>
  <si>
    <t>Back - Vertical</t>
  </si>
  <si>
    <t>Weighted Pull-up (neutral grip)</t>
  </si>
  <si>
    <t>Upper Push Accessory 1</t>
  </si>
  <si>
    <t>If you ever fail a rep, reduce the max for that lift by 2.5% going forwards.</t>
  </si>
  <si>
    <t>Upper Push Accessory 2</t>
  </si>
  <si>
    <t>Loading Unit:</t>
  </si>
  <si>
    <t>kg</t>
  </si>
  <si>
    <t>Bench Accessories:</t>
  </si>
  <si>
    <t>Upper Pull Accessory 1</t>
  </si>
  <si>
    <t>Upper Pull Accessory 2</t>
  </si>
  <si>
    <t>High Pin Press</t>
  </si>
  <si>
    <t>Incline Bench</t>
  </si>
  <si>
    <t>Low Board Press</t>
  </si>
  <si>
    <t>High Board Press</t>
  </si>
  <si>
    <t>Spoto Press</t>
  </si>
  <si>
    <t>3ct Pause Bench</t>
  </si>
  <si>
    <t>Feet Up Bench</t>
  </si>
  <si>
    <t>Incline DB Flys</t>
  </si>
  <si>
    <t>Wide Grip Bench</t>
  </si>
  <si>
    <t>Larsen Press</t>
  </si>
  <si>
    <t>Flat DB Flys</t>
  </si>
  <si>
    <t>Incline Cable Flys</t>
  </si>
  <si>
    <t>Main Accessories:</t>
  </si>
  <si>
    <t>Back - horizontal pull</t>
  </si>
  <si>
    <t>Back - vertical pull</t>
  </si>
  <si>
    <t>Dumbbell Row</t>
  </si>
  <si>
    <t>Weighted Pull-up (overhand grip)</t>
  </si>
  <si>
    <t>Standing DB OHP</t>
  </si>
  <si>
    <t>Meadows Row</t>
  </si>
  <si>
    <t>OHP</t>
  </si>
  <si>
    <t>Back Off Squats - Reduce weight by 10 lbs or 5 kg if using kg plates.  Then proceed with the following:</t>
  </si>
  <si>
    <t>Weighted Chin-up</t>
  </si>
  <si>
    <t>Landmine V-bar Row</t>
  </si>
  <si>
    <t>Seated OHP</t>
  </si>
  <si>
    <t>Seated V-bar Pulldown</t>
  </si>
  <si>
    <t>Seated Row (wide grip)</t>
  </si>
  <si>
    <t>Viking Press</t>
  </si>
  <si>
    <t>Seated Lat Pulldown (wide grip)</t>
  </si>
  <si>
    <t>Seated Row (underhand grip)</t>
  </si>
  <si>
    <t>Kneeling Single Arm Landmine Press</t>
  </si>
  <si>
    <t>Seated Lat Pulldown (underhand grip)</t>
  </si>
  <si>
    <t>5-10</t>
  </si>
  <si>
    <t>If you were able to complete 10 reps on the MR10 set, perform 10 sets of 3 reps per set, with 60 seconds rest between sets.</t>
  </si>
  <si>
    <t>Deadlift Variations:</t>
  </si>
  <si>
    <t>Deadlift variations</t>
  </si>
  <si>
    <t>Candito Deadlift</t>
  </si>
  <si>
    <t>If you completed 8-9 reps on the MR10 set, perform 8 sets of 3 reps per set, with 60 seconds rest between sets.</t>
  </si>
  <si>
    <t>Stiff Leg Deadlift</t>
  </si>
  <si>
    <t>Pause Deadlift</t>
  </si>
  <si>
    <t>If you completed 7 reps on the MR 10 set, perform 5 sets of 3 reps per set, with 60 seconds rest between sets.</t>
  </si>
  <si>
    <t>Deficit Deadlift</t>
  </si>
  <si>
    <t>If you completed less than 7 reps, skip back off sets entirely and reduce your entered 1 rep max by at least 2.5% for following weeks.</t>
  </si>
  <si>
    <t>Conv. Deadlift</t>
  </si>
  <si>
    <t>Additional Accessories:</t>
  </si>
  <si>
    <r>
      <rPr>
        <rFont val="Calibri"/>
        <b/>
        <color rgb="FF000000"/>
        <sz val="11.0"/>
      </rPr>
      <t xml:space="preserve">Upper pull exercises
</t>
    </r>
    <r>
      <rPr>
        <rFont val="Calibri"/>
        <b val="0"/>
        <i/>
        <color rgb="FF000000"/>
        <sz val="11.0"/>
      </rPr>
      <t>[Jonnie suggests 20 reps per set]</t>
    </r>
  </si>
  <si>
    <r>
      <rPr>
        <rFont val="Calibri"/>
        <b/>
        <color rgb="FF000000"/>
        <sz val="11.0"/>
      </rPr>
      <t xml:space="preserve">Upper push exercises
</t>
    </r>
    <r>
      <rPr>
        <rFont val="Calibri"/>
        <b val="0"/>
        <i/>
        <color rgb="FF000000"/>
        <sz val="11.0"/>
      </rPr>
      <t>[Jonnie suggests 20 reps per set]</t>
    </r>
  </si>
  <si>
    <r>
      <rPr>
        <rFont val="Calibri"/>
        <b/>
        <color rgb="FF000000"/>
        <sz val="11.0"/>
      </rPr>
      <t xml:space="preserve">Lower body exercises
</t>
    </r>
    <r>
      <rPr>
        <rFont val="Calibri"/>
        <b val="0"/>
        <i/>
        <color rgb="FF000000"/>
        <sz val="11.0"/>
      </rPr>
      <t>[Jonnie suggests 8-12 reps per set]</t>
    </r>
  </si>
  <si>
    <r>
      <rPr>
        <rFont val="Calibri"/>
        <b/>
        <color rgb="FF000000"/>
        <sz val="11.0"/>
      </rPr>
      <t xml:space="preserve">Explosive lower body
</t>
    </r>
    <r>
      <rPr>
        <rFont val="Calibri"/>
        <b val="0"/>
        <i/>
        <color rgb="FF000000"/>
        <sz val="11.0"/>
      </rPr>
      <t>[Jonnie suggests 4 reps per set - will need to change this]</t>
    </r>
  </si>
  <si>
    <r>
      <rPr>
        <rFont val="Calibri"/>
        <b/>
        <color rgb="FF000000"/>
        <sz val="11.0"/>
      </rPr>
      <t xml:space="preserve">Warm up/Activation exercises
</t>
    </r>
    <r>
      <rPr>
        <rFont val="Calibri"/>
        <b val="0"/>
        <i/>
        <color rgb="FF000000"/>
        <sz val="11.0"/>
      </rPr>
      <t>[not part of routine - just suggestions]</t>
    </r>
  </si>
  <si>
    <r>
      <rPr>
        <rFont val="Calibri"/>
        <b/>
        <color rgb="FF000000"/>
        <sz val="11.0"/>
      </rPr>
      <t xml:space="preserve">Core exercises
</t>
    </r>
    <r>
      <rPr>
        <rFont val="Calibri"/>
        <b val="0"/>
        <i/>
        <color rgb="FF000000"/>
        <sz val="11.0"/>
      </rPr>
      <t>[not part of routine - just suggestions]</t>
    </r>
  </si>
  <si>
    <t>Horizontal rows machine</t>
  </si>
  <si>
    <t>Incline chest fly</t>
  </si>
  <si>
    <t>Calf raises on leg press</t>
  </si>
  <si>
    <t>Box jumps</t>
  </si>
  <si>
    <t>Leg flys (side, back, front)</t>
  </si>
  <si>
    <t>Weighted planks</t>
  </si>
  <si>
    <t>[Addtional exercises</t>
  </si>
  <si>
    <t>Vertical rows machine</t>
  </si>
  <si>
    <t>Flat chest fly</t>
  </si>
  <si>
    <t>Laying hamstring curl</t>
  </si>
  <si>
    <t>Single leg box jump</t>
  </si>
  <si>
    <t>One foot hip thrust</t>
  </si>
  <si>
    <t>Deadbugs</t>
  </si>
  <si>
    <t>can be added to the</t>
  </si>
  <si>
    <t>Cable bicep curl</t>
  </si>
  <si>
    <t>Skull crushers</t>
  </si>
  <si>
    <t>Leg extension</t>
  </si>
  <si>
    <t>Med ball throws</t>
  </si>
  <si>
    <t>Spiderman stretch</t>
  </si>
  <si>
    <t>Weighted side planks</t>
  </si>
  <si>
    <t>bottom of each</t>
  </si>
  <si>
    <t>Preacher curl</t>
  </si>
  <si>
    <t>Incline bench press</t>
  </si>
  <si>
    <t>Hip thrust</t>
  </si>
  <si>
    <t>Explosive single leg press</t>
  </si>
  <si>
    <t>Bird-dogs</t>
  </si>
  <si>
    <t>Copenhagen planks</t>
  </si>
  <si>
    <t>list for each group,</t>
  </si>
  <si>
    <t>Hammer curl</t>
  </si>
  <si>
    <t>Cable tricep extension</t>
  </si>
  <si>
    <t>Single leg press</t>
  </si>
  <si>
    <t>Jump squats</t>
  </si>
  <si>
    <t>Cat-cows</t>
  </si>
  <si>
    <t>Banded leg extentions</t>
  </si>
  <si>
    <t>which will then show</t>
  </si>
  <si>
    <t>Rear delt flys</t>
  </si>
  <si>
    <t>Chest dips</t>
  </si>
  <si>
    <t>Single leg hamstring curl</t>
  </si>
  <si>
    <t>Power clean</t>
  </si>
  <si>
    <t>Hip aeroplanes</t>
  </si>
  <si>
    <t>Pallof press</t>
  </si>
  <si>
    <t>up in the drop down</t>
  </si>
  <si>
    <t>Face pulls</t>
  </si>
  <si>
    <t>Shoulder flys machine</t>
  </si>
  <si>
    <t>Platz squat</t>
  </si>
  <si>
    <t>Band YTWLs</t>
  </si>
  <si>
    <t>Ab roller</t>
  </si>
  <si>
    <t>Upper Accessory 1</t>
  </si>
  <si>
    <t>menus for accessories</t>
  </si>
  <si>
    <t>Machine lat pullover</t>
  </si>
  <si>
    <t>Tricep extension machine</t>
  </si>
  <si>
    <t>Hack squats (reverse)</t>
  </si>
  <si>
    <t>Band rhomboid rows</t>
  </si>
  <si>
    <t>Upper Accessory 2</t>
  </si>
  <si>
    <t>through the routine]</t>
  </si>
  <si>
    <t>Single arm cable row</t>
  </si>
  <si>
    <t>Flat press machine</t>
  </si>
  <si>
    <t>RDL</t>
  </si>
  <si>
    <t>Wall angels</t>
  </si>
  <si>
    <t>Staright arm lat pulldown</t>
  </si>
  <si>
    <t>Incline press machine</t>
  </si>
  <si>
    <t>Glute-ham raise</t>
  </si>
  <si>
    <t>Banded walks</t>
  </si>
  <si>
    <t>Preacher curl machine</t>
  </si>
  <si>
    <t>Clam shells</t>
  </si>
  <si>
    <t>Rotator cuff banded 3ct holds</t>
  </si>
  <si>
    <t>Shinbox getup</t>
  </si>
  <si>
    <t>Scapular pull-ups</t>
  </si>
  <si>
    <t>Week 4 - Heavy Weight Acclimation</t>
  </si>
  <si>
    <t>Week 5 - High Intensity Strength</t>
  </si>
  <si>
    <t>Week 6 - Projected Maxes</t>
  </si>
  <si>
    <t>RPE10</t>
  </si>
  <si>
    <t>1-7</t>
  </si>
  <si>
    <t>Note, it should be highly unlikely to get any more than 4 reps here - achieving 2-4 reps should be considered very good. The option to go beyond this is for those incidents where</t>
  </si>
  <si>
    <t>You have three options on how to proceed</t>
  </si>
  <si>
    <t>1.  Projected maxes - Skip week 6.  Just use projected one rep max from week 5's 1-7 rep set via the calculator on this sheet.  Start next cycle.</t>
  </si>
  <si>
    <t>knee sleeves or a belt were introduced during this program (or form was changed which allowed for some serious freakish strength gains to be made).</t>
  </si>
  <si>
    <t>2.  Deload and Projected - Use projected max for next cycle, but take a deload week (repeat week 1 with old 1RMs but skip accessories and last upper workout - use 'Deload' sheet).</t>
  </si>
  <si>
    <t>3.  Taper and Test - Take this 6th week to actually find your 1 rep max using the 'Taper' sheet.  Then either deload (using 'Deload' sheet) or start new cycle.</t>
  </si>
  <si>
    <t>Determining Projected Max</t>
  </si>
  <si>
    <t>If you got 1 rep then keep 1RM the same.</t>
  </si>
  <si>
    <t>Enter the number of reps you achieved in week 5's 1-7 rep set below.</t>
  </si>
  <si>
    <t>Week 5 weight</t>
  </si>
  <si>
    <t>Reps (1-7)</t>
  </si>
  <si>
    <t>Projected 1RM</t>
  </si>
  <si>
    <t>Increase</t>
  </si>
  <si>
    <t>Deload Week</t>
  </si>
  <si>
    <t xml:space="preserve">On week 4 the prescribed rep range is 15-20 for just 1 set.  The goal here is a true 20 rep max if possible, but 15 is acceptable as a no break minimum since predicting with accuracy will be difficult.  </t>
  </si>
  <si>
    <t>PR Peak Set</t>
  </si>
  <si>
    <t>15-20</t>
  </si>
  <si>
    <t xml:space="preserve">After getting at least 15 reps, then you can rack the weight to just rest as little as possible before squeezing out the rest.  No matter what 20 total reps should be completed.  </t>
  </si>
  <si>
    <t>Due to the fatigue from the bench press sets, optimal performance on these accessory peak sets is not expected.  So don't be dissapointed if you have to use lighter weight than you anticipated.</t>
  </si>
  <si>
    <t>Bench Press</t>
  </si>
  <si>
    <t>RPE-based percentages</t>
  </si>
  <si>
    <t>% of max</t>
  </si>
  <si>
    <t>Increase %</t>
  </si>
  <si>
    <t>1 @RPE10</t>
  </si>
  <si>
    <t>2 @RPE10</t>
  </si>
  <si>
    <t>3 @RPE10</t>
  </si>
  <si>
    <t>1-2</t>
  </si>
  <si>
    <t>4 @RPE10</t>
  </si>
  <si>
    <t>5 @RPE10</t>
  </si>
  <si>
    <t>6 @RPE10</t>
  </si>
  <si>
    <t>7 @RPE10</t>
  </si>
  <si>
    <t>Taper Week</t>
  </si>
  <si>
    <t>I'd rather have you choose the maximum weight and hit just 5 sets than the minumum</t>
  </si>
  <si>
    <t>weight for 10 sets.  So pick the heaviest weight if possible then do as many sets as you can.  If you do</t>
  </si>
  <si>
    <t>manage to hit both the max weight and max amount of sets (10), and feel no nagging pain from overuse,</t>
  </si>
  <si>
    <t xml:space="preserve">then add 5 backoff sets x 3 reps with 80% of your goal max for extended pauses (3 seconds) on each rep.  </t>
  </si>
  <si>
    <t>Note - Set 1 above is an estimated opener ~ RPE8 / 92%</t>
  </si>
  <si>
    <t>Test day - estimated opener is input - but not limitted to this. 2nd and 3rd attempts are left to your own judgment. Get it!</t>
  </si>
  <si>
    <t xml:space="preserve">Enter your new 1RM's below to see your progress!                        </t>
  </si>
  <si>
    <t>Old 1RM</t>
  </si>
  <si>
    <t>New 1RM</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</si>
</sst>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dd&quot;, &quot;mmmm&quot; &quot;d&quot;, &quot;yyyy"/>
    <numFmt numFmtId="165" formatCode="d-m"/>
  </numFmts>
  <fonts count="22">
    <font>
      <sz val="11.0"/>
      <color rgb="FF000000"/>
      <name val="Calibri"/>
    </font>
    <font>
      <sz val="18.0"/>
      <color rgb="FF44546A"/>
      <name val="Calibri"/>
    </font>
    <font/>
    <font>
      <b/>
      <sz val="15.0"/>
      <color rgb="FF44546A"/>
      <name val="Calibri"/>
    </font>
    <font>
      <sz val="11.0"/>
      <color rgb="FFFFFFFF"/>
      <name val="Calibri"/>
    </font>
    <font>
      <b/>
      <sz val="13.0"/>
      <color rgb="FF44546A"/>
      <name val="Calibri"/>
    </font>
    <font>
      <sz val="10.0"/>
      <color rgb="FF000000"/>
      <name val="Arial"/>
    </font>
    <font>
      <i/>
      <sz val="11.0"/>
      <color rgb="FF000000"/>
      <name val="Calibri"/>
    </font>
    <font>
      <b/>
      <sz val="11.0"/>
      <color rgb="FF000000"/>
      <name val="Calibri"/>
    </font>
    <font>
      <color rgb="FFFFFFFF"/>
    </font>
    <font>
      <b/>
      <u/>
      <sz val="11.0"/>
      <color rgb="FF000000"/>
      <name val="Calibri"/>
    </font>
    <font>
      <b/>
      <u/>
      <sz val="11.0"/>
      <color rgb="FF000000"/>
      <name val="Calibri"/>
    </font>
    <font>
      <b/>
      <sz val="11.0"/>
      <name val="Calibri"/>
    </font>
    <font>
      <sz val="11.0"/>
      <name val="Calibri"/>
    </font>
    <font>
      <i/>
      <sz val="10.0"/>
      <color rgb="FF000000"/>
      <name val="Arial"/>
    </font>
    <font>
      <b/>
      <u/>
      <sz val="11.0"/>
      <name val="Calibri"/>
    </font>
    <font>
      <b/>
      <u/>
      <sz val="11.0"/>
      <color rgb="FF000000"/>
      <name val="Calibri"/>
    </font>
    <font>
      <sz val="11.0"/>
      <color rgb="FF222222"/>
      <name val="Calibri"/>
    </font>
    <font>
      <name val="Arial"/>
    </font>
    <font>
      <color rgb="FFFF0000"/>
    </font>
    <font>
      <i/>
      <sz val="11.0"/>
      <name val="Calibri"/>
    </font>
    <font>
      <i/>
    </font>
  </fonts>
  <fills count="10">
    <fill>
      <patternFill patternType="none"/>
    </fill>
    <fill>
      <patternFill patternType="lightGray"/>
    </fill>
    <fill>
      <patternFill patternType="solid">
        <fgColor rgb="FFFFFFFF"/>
        <bgColor rgb="FFFFFFFF"/>
      </patternFill>
    </fill>
    <fill>
      <patternFill patternType="solid">
        <fgColor rgb="FF4472C4"/>
        <bgColor rgb="FF4472C4"/>
      </patternFill>
    </fill>
    <fill>
      <patternFill patternType="solid">
        <fgColor rgb="FFD9E2F3"/>
        <bgColor rgb="FFD9E2F3"/>
      </patternFill>
    </fill>
    <fill>
      <patternFill patternType="solid">
        <fgColor rgb="FF8EAADB"/>
        <bgColor rgb="FF8EAADB"/>
      </patternFill>
    </fill>
    <fill>
      <patternFill patternType="solid">
        <fgColor rgb="FFA1B8E1"/>
        <bgColor rgb="FFA1B8E1"/>
      </patternFill>
    </fill>
    <fill>
      <patternFill patternType="solid">
        <fgColor rgb="FFB4C6E7"/>
        <bgColor rgb="FFB4C6E7"/>
      </patternFill>
    </fill>
    <fill>
      <patternFill patternType="solid">
        <fgColor rgb="FFECECEC"/>
        <bgColor rgb="FFECECEC"/>
      </patternFill>
    </fill>
    <fill>
      <patternFill patternType="solid">
        <fgColor rgb="FFD9D9D9"/>
        <bgColor rgb="FFD9D9D9"/>
      </patternFill>
    </fill>
  </fills>
  <borders count="85">
    <border/>
    <border>
      <left style="medium">
        <color rgb="FF4472C4"/>
      </left>
      <top style="medium">
        <color rgb="FF4472C4"/>
      </top>
      <bottom style="medium">
        <color rgb="FF4472C4"/>
      </bottom>
    </border>
    <border>
      <top style="medium">
        <color rgb="FF4472C4"/>
      </top>
      <bottom style="medium">
        <color rgb="FF4472C4"/>
      </bottom>
    </border>
    <border>
      <right style="medium">
        <color rgb="FF4472C4"/>
      </right>
      <top style="medium">
        <color rgb="FF4472C4"/>
      </top>
      <bottom style="medium">
        <color rgb="FF4472C4"/>
      </bottom>
    </border>
    <border>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FFFFFF"/>
      </right>
      <bottom style="thin">
        <color rgb="FFFFFFFF"/>
      </bottom>
    </border>
    <border>
      <right style="medium">
        <color rgb="FFFFFFFF"/>
      </right>
    </border>
    <border>
      <left style="thin">
        <color rgb="FFFFFFFF"/>
      </left>
      <right style="thin">
        <color rgb="FFFFFFFF"/>
      </right>
    </border>
    <border>
      <left style="medium">
        <color rgb="FFFFFFFF"/>
      </left>
      <right style="medium">
        <color rgb="FFFFFFFF"/>
      </right>
      <top style="medium">
        <color rgb="FF4472C4"/>
      </top>
      <bottom style="medium">
        <color rgb="FF4472C4"/>
      </bottom>
    </border>
    <border>
      <left/>
      <right/>
      <top/>
      <bottom/>
    </border>
    <border>
      <left style="thin">
        <color rgb="FFFFFFFF"/>
      </left>
      <top style="medium">
        <color rgb="FFFFFFFF"/>
      </top>
      <bottom style="thin">
        <color rgb="FFFFFFFF"/>
      </bottom>
    </border>
    <border>
      <left/>
      <top/>
      <bottom style="thin">
        <color rgb="FFFFFFFF"/>
      </bottom>
    </border>
    <border>
      <left style="medium">
        <color rgb="FF4472C4"/>
      </left>
      <right style="thin">
        <color rgb="FFFFFFFF"/>
      </right>
      <top style="medium">
        <color rgb="FF4472C4"/>
      </top>
      <bottom style="medium">
        <color rgb="FF4472C4"/>
      </bottom>
    </border>
    <border>
      <top/>
      <bottom style="thin">
        <color rgb="FFFFFFFF"/>
      </bottom>
    </border>
    <border>
      <left style="thin">
        <color rgb="FFFFFFFF"/>
      </left>
      <right style="thin">
        <color rgb="FFFFFFFF"/>
      </right>
      <top style="medium">
        <color rgb="FF4472C4"/>
      </top>
      <bottom style="medium">
        <color rgb="FF4472C4"/>
      </bottom>
    </border>
    <border>
      <right style="thin">
        <color rgb="FFFFFFFF"/>
      </right>
      <top/>
      <bottom style="thin">
        <color rgb="FFFFFFFF"/>
      </bottom>
    </border>
    <border>
      <left style="thin">
        <color rgb="FFFFFFFF"/>
      </left>
      <right style="medium">
        <color rgb="FF4472C4"/>
      </right>
      <top style="medium">
        <color rgb="FF4472C4"/>
      </top>
      <bottom style="medium">
        <color rgb="FF4472C4"/>
      </bottom>
    </border>
    <border>
      <right style="thin">
        <color rgb="FFFFFFFF"/>
      </right>
      <top style="thin">
        <color rgb="FFFFFFFF"/>
      </top>
    </border>
    <border>
      <left style="thin">
        <color rgb="FFFFFFFF"/>
      </left>
      <right style="thin">
        <color rgb="FFFFFFFF"/>
      </right>
      <top style="thin">
        <color rgb="FFFFFFFF"/>
      </top>
    </border>
    <border>
      <right style="thin">
        <color rgb="FFFFFFFF"/>
      </right>
      <bottom style="thin">
        <color rgb="FFFFFFFF"/>
      </bottom>
    </border>
    <border>
      <bottom style="thick">
        <color rgb="FFA1B8E1"/>
      </bottom>
    </border>
    <border>
      <right style="thin">
        <color rgb="FFFFFFFF"/>
      </right>
      <bottom style="thick">
        <color rgb="FFA1B8E1"/>
      </bottom>
    </border>
    <border>
      <left style="thin">
        <color rgb="FF4472C4"/>
      </left>
      <right style="thin">
        <color rgb="FF4472C4"/>
      </right>
      <top style="thin">
        <color rgb="FF4472C4"/>
      </top>
      <bottom style="thin">
        <color rgb="FF4472C4"/>
      </bottom>
    </border>
    <border>
      <left style="thin">
        <color rgb="FFFFFFFF"/>
      </left>
      <top style="thin">
        <color rgb="FFFFFFFF"/>
      </top>
      <bottom style="thin">
        <color rgb="FFFFFFFF"/>
      </bottom>
    </border>
    <border>
      <left style="thin">
        <color rgb="FF8EAADB"/>
      </left>
      <right style="thin">
        <color rgb="FF8EAADB"/>
      </right>
      <bottom style="thin">
        <color rgb="FF8EAADB"/>
      </bottom>
    </border>
    <border>
      <right style="thin">
        <color rgb="FFCFE2F3"/>
      </right>
      <bottom style="thin">
        <color rgb="FFCFE2F3"/>
      </bottom>
    </border>
    <border>
      <left style="thin">
        <color rgb="FF8EAADB"/>
      </left>
      <right style="thin">
        <color rgb="FF8EAADB"/>
      </right>
      <top style="thin">
        <color rgb="FF8EAADB"/>
      </top>
      <bottom style="thin">
        <color rgb="FF8EAADB"/>
      </bottom>
    </border>
    <border>
      <right style="thin">
        <color rgb="FFCFE2F3"/>
      </right>
      <top style="thin">
        <color rgb="FFCFE2F3"/>
      </top>
      <bottom style="thin">
        <color rgb="FFCFE2F3"/>
      </bottom>
    </border>
    <border>
      <top style="thin">
        <color rgb="FFCFE2F3"/>
      </top>
      <bottom style="thin">
        <color rgb="FFCFE2F3"/>
      </bottom>
    </border>
    <border>
      <left style="thin">
        <color rgb="FFECECEC"/>
      </left>
      <top style="thin">
        <color rgb="FFFFFFFF"/>
      </top>
      <bottom style="thin">
        <color rgb="FFFFFFFF"/>
      </bottom>
    </border>
    <border>
      <top style="thin">
        <color rgb="FFFFFFFF"/>
      </top>
      <bottom style="thin">
        <color rgb="FFFFFFFF"/>
      </bottom>
    </border>
    <border>
      <left style="thin">
        <color rgb="FFFFFFFF"/>
      </left>
      <top style="thin">
        <color rgb="FFFFFFFF"/>
      </top>
    </border>
    <border>
      <left style="thin">
        <color rgb="FFFFFFFF"/>
      </left>
      <bottom style="thin">
        <color rgb="FFFFFFFF"/>
      </bottom>
    </border>
    <border>
      <bottom style="thin">
        <color rgb="FFCFE2F3"/>
      </bottom>
    </border>
    <border>
      <right style="thin">
        <color rgb="FFFFFFFF"/>
      </right>
    </border>
    <border>
      <top style="thin">
        <color rgb="FFFFFFFF"/>
      </top>
    </border>
    <border>
      <left style="medium">
        <color rgb="FFFFFFFF"/>
      </left>
      <right style="medium">
        <color rgb="FFFFFFFF"/>
      </right>
      <top style="thin">
        <color rgb="FFFFFFFF"/>
      </top>
      <bottom style="thin">
        <color rgb="FFFFFFFF"/>
      </bottom>
    </border>
    <border>
      <left style="medium">
        <color rgb="FFFFFFFF"/>
      </left>
      <right style="thin">
        <color rgb="FFFFFFFF"/>
      </right>
      <top style="thin">
        <color rgb="FFFFFFFF"/>
      </top>
      <bottom style="thin">
        <color rgb="FFFFFFFF"/>
      </bottom>
    </border>
    <border>
      <left style="thin">
        <color rgb="FFFFFFFF"/>
      </left>
      <right style="thin">
        <color rgb="FFFFFFFF"/>
      </right>
      <top style="medium">
        <color rgb="FF4472C4"/>
      </top>
      <bottom style="thin">
        <color rgb="FFFFFFFF"/>
      </bottom>
    </border>
    <border>
      <left style="thin">
        <color rgb="FFFFFFFF"/>
      </left>
      <right style="medium">
        <color rgb="FFFFFFFF"/>
      </right>
      <top style="thin">
        <color rgb="FFFFFFFF"/>
      </top>
      <bottom style="thin">
        <color rgb="FFFFFFFF"/>
      </bottom>
    </border>
    <border>
      <left style="thin">
        <color rgb="FF000000"/>
      </left>
      <right style="thin">
        <color rgb="FFFFFFFF"/>
      </right>
      <top style="thin">
        <color rgb="FFFFFFFF"/>
      </top>
      <bottom style="thin">
        <color rgb="FF000000"/>
      </bottom>
    </border>
    <border>
      <left style="thin">
        <color rgb="FFFFFFFF"/>
      </left>
      <right style="thin">
        <color rgb="FFFFFFFF"/>
      </right>
      <top style="thin">
        <color rgb="FFFFFFFF"/>
      </top>
      <bottom style="thin">
        <color rgb="FF000000"/>
      </bottom>
    </border>
    <border>
      <left style="medium">
        <color rgb="FF4472C4"/>
      </left>
      <right style="medium">
        <color rgb="FF4472C4"/>
      </right>
      <top style="medium">
        <color rgb="FF4472C4"/>
      </top>
      <bottom style="medium">
        <color rgb="FF4472C4"/>
      </bottom>
    </border>
    <border>
      <left style="medium">
        <color rgb="FF8EAADB"/>
      </left>
      <right style="medium">
        <color rgb="FF8EAADB"/>
      </right>
      <top style="medium">
        <color rgb="FF8EAADB"/>
      </top>
      <bottom style="medium">
        <color rgb="FF8EAADB"/>
      </bottom>
    </border>
    <border>
      <right style="medium">
        <color rgb="FFD9E2F3"/>
      </right>
      <top style="medium">
        <color rgb="FFD9E2F3"/>
      </top>
      <bottom style="medium">
        <color rgb="FFD9E2F3"/>
      </bottom>
    </border>
    <border>
      <left style="medium">
        <color rgb="FFD9E2F3"/>
      </left>
      <right style="medium">
        <color rgb="FFD9E2F3"/>
      </right>
      <top style="medium">
        <color rgb="FFD9E2F3"/>
      </top>
      <bottom style="medium">
        <color rgb="FFD9E2F3"/>
      </bottom>
    </border>
    <border>
      <right style="thin">
        <color rgb="FFCFE2F3"/>
      </right>
      <top style="medium">
        <color rgb="FFD9E2F3"/>
      </top>
      <bottom style="medium">
        <color rgb="FFD9E2F3"/>
      </bottom>
    </border>
    <border>
      <right style="medium">
        <color rgb="FFD9E2F3"/>
      </right>
      <top style="medium">
        <color rgb="FFD9E2F3"/>
      </top>
      <bottom style="thin">
        <color rgb="FFCFE2F3"/>
      </bottom>
    </border>
    <border>
      <left style="medium">
        <color rgb="FFD9E2F3"/>
      </left>
      <right style="medium">
        <color rgb="FFD9E2F3"/>
      </right>
      <top style="medium">
        <color rgb="FFD9E2F3"/>
      </top>
      <bottom style="thin">
        <color rgb="FFCFE2F3"/>
      </bottom>
    </border>
    <border>
      <left style="medium">
        <color rgb="FF8EAADB"/>
      </left>
      <right style="medium">
        <color rgb="FF8EAADB"/>
      </right>
      <bottom style="medium">
        <color rgb="FF8EAADB"/>
      </bottom>
    </border>
    <border>
      <right style="medium">
        <color rgb="FFD9E2F3"/>
      </right>
      <bottom style="medium">
        <color rgb="FFD9E2F3"/>
      </bottom>
    </border>
    <border>
      <left style="medium">
        <color rgb="FFD9E2F3"/>
      </left>
      <right style="medium">
        <color rgb="FFD9E2F3"/>
      </right>
      <bottom style="medium">
        <color rgb="FFD9E2F3"/>
      </bottom>
    </border>
    <border>
      <right style="thin">
        <color rgb="FFD9E2F3"/>
      </right>
      <bottom style="thin">
        <color rgb="FFD9E2F3"/>
      </bottom>
    </border>
    <border>
      <left style="thin">
        <color rgb="FFD9E2F3"/>
      </left>
      <bottom style="thin">
        <color rgb="FFD9E2F3"/>
      </bottom>
    </border>
    <border>
      <left style="medium">
        <color rgb="FFB4C6E7"/>
      </left>
      <right style="medium">
        <color rgb="FFB4C6E7"/>
      </right>
      <bottom style="medium">
        <color rgb="FFB4C6E7"/>
      </bottom>
    </border>
    <border>
      <right style="thin">
        <color rgb="FFD9E2F3"/>
      </right>
      <top style="thin">
        <color rgb="FFD9E2F3"/>
      </top>
      <bottom style="thin">
        <color rgb="FFD9E2F3"/>
      </bottom>
    </border>
    <border>
      <left style="thin">
        <color rgb="FFD9E2F3"/>
      </left>
      <right style="medium">
        <color rgb="FFD9E2F3"/>
      </right>
      <top style="thin">
        <color rgb="FFD9E2F3"/>
      </top>
      <bottom style="thin">
        <color rgb="FFD9E2F3"/>
      </bottom>
    </border>
    <border>
      <left style="medium">
        <color rgb="FFB4C6E7"/>
      </left>
      <right style="medium">
        <color rgb="FFB4C6E7"/>
      </right>
      <top style="medium">
        <color rgb="FFB4C6E7"/>
      </top>
      <bottom style="medium">
        <color rgb="FFB4C6E7"/>
      </bottom>
    </border>
    <border>
      <right style="thin">
        <color rgb="FFD9E2F3"/>
      </right>
      <top style="thin">
        <color rgb="FFD9E2F3"/>
      </top>
      <bottom style="medium">
        <color rgb="FFD9E2F3"/>
      </bottom>
    </border>
    <border>
      <left style="thin">
        <color rgb="FFD9E2F3"/>
      </left>
      <right style="medium">
        <color rgb="FFD9E2F3"/>
      </right>
      <top style="thin">
        <color rgb="FFD9E2F3"/>
      </top>
      <bottom style="medium">
        <color rgb="FFD9E2F3"/>
      </bottom>
    </border>
    <border>
      <left style="medium">
        <color rgb="FFFFFFFF"/>
      </left>
      <right style="medium">
        <color rgb="FFFFFFFF"/>
      </right>
      <top style="medium">
        <color rgb="FFFFFFFF"/>
      </top>
      <bottom style="medium">
        <color rgb="FFFFFFFF"/>
      </bottom>
    </border>
    <border>
      <left style="medium">
        <color rgb="FFFFFFFF"/>
      </left>
      <right style="medium">
        <color rgb="FFFFFFFF"/>
      </right>
      <top style="medium">
        <color rgb="FFFFFFFF"/>
      </top>
    </border>
    <border>
      <left/>
      <top/>
      <bottom/>
    </border>
    <border>
      <left/>
      <right/>
      <top/>
    </border>
    <border>
      <left/>
      <top/>
    </border>
    <border>
      <left style="thin">
        <color rgb="FFA1B8E1"/>
      </left>
      <right style="thin">
        <color rgb="FFA1B8E1"/>
      </right>
      <top style="thin">
        <color rgb="FFA1B8E1"/>
      </top>
      <bottom style="thin">
        <color rgb="FFA1B8E1"/>
      </bottom>
    </border>
    <border>
      <left style="thin">
        <color rgb="FFA1B8E1"/>
      </left>
      <top style="thin">
        <color rgb="FFA1B8E1"/>
      </top>
      <bottom style="thin">
        <color rgb="FFA1B8E1"/>
      </bottom>
    </border>
    <border>
      <left style="medium">
        <color rgb="FFD9E2F3"/>
      </left>
      <top style="medium">
        <color rgb="FFD9E2F3"/>
      </top>
      <bottom style="medium">
        <color rgb="FFD9E2F3"/>
      </bottom>
    </border>
    <border>
      <right/>
    </border>
    <border>
      <left/>
      <right/>
    </border>
    <border>
      <left/>
    </border>
    <border>
      <right/>
      <top/>
      <bottom/>
    </border>
    <border>
      <right/>
      <top/>
    </border>
    <border>
      <right style="medium">
        <color rgb="FFD9E2F3"/>
      </right>
      <top style="medium">
        <color rgb="FFD9E2F3"/>
      </top>
    </border>
    <border>
      <left style="medium">
        <color rgb="FFD9E2F3"/>
      </left>
      <right style="medium">
        <color rgb="FFD9E2F3"/>
      </right>
      <top style="medium">
        <color rgb="FFD9E2F3"/>
      </top>
    </border>
    <border>
      <left style="medium">
        <color rgb="FFD9E2F3"/>
      </left>
      <top style="medium">
        <color rgb="FFD9E2F3"/>
      </top>
    </border>
    <border>
      <left style="thin">
        <color rgb="FFFFFFFF"/>
      </left>
      <right style="thin">
        <color rgb="FFFFFFFF"/>
      </right>
      <top style="thin">
        <color rgb="FFFFFFFF"/>
      </top>
      <bottom style="medium">
        <color rgb="FF8EAADB"/>
      </bottom>
    </border>
    <border>
      <right style="medium">
        <color rgb="FFFFFFFF"/>
      </right>
      <bottom style="medium">
        <color rgb="FF8EAADB"/>
      </bottom>
    </border>
    <border>
      <left style="medium">
        <color rgb="FFFFFFFF"/>
      </left>
      <right style="medium">
        <color rgb="FFFFFFFF"/>
      </right>
      <bottom style="medium">
        <color rgb="FF8EAADB"/>
      </bottom>
    </border>
    <border>
      <left style="medium">
        <color rgb="FFFFFFFF"/>
      </left>
      <bottom style="medium">
        <color rgb="FFFFFFFF"/>
      </bottom>
    </border>
    <border>
      <bottom style="thin">
        <color rgb="FFFFFFFF"/>
      </bottom>
    </border>
    <border>
      <left style="medium">
        <color rgb="FF4472C4"/>
      </left>
      <right style="medium">
        <color rgb="FF4472C4"/>
      </right>
      <bottom style="medium">
        <color rgb="FF4472C4"/>
      </bottom>
    </border>
    <border>
      <left style="medium">
        <color rgb="FFFFFFFF"/>
      </left>
      <top style="medium">
        <color rgb="FFFFFFFF"/>
      </top>
      <bottom style="medium">
        <color rgb="FFFFFFFF"/>
      </bottom>
    </border>
    <border>
      <left style="medium">
        <color rgb="FFFFFFFF"/>
      </left>
      <right style="medium">
        <color rgb="FFFFFFFF"/>
      </right>
      <bottom style="medium">
        <color rgb="FFFFFFFF"/>
      </bottom>
    </border>
  </borders>
  <cellStyleXfs count="1">
    <xf borderId="0" fillId="0" fontId="0" numFmtId="0" applyAlignment="1" applyFont="1"/>
  </cellStyleXfs>
  <cellXfs count="226">
    <xf borderId="0" fillId="0" fontId="0" numFmtId="0" xfId="0" applyAlignment="1" applyFont="1">
      <alignment readingOrder="0" shrinkToFit="0" vertical="bottom" wrapText="0"/>
    </xf>
    <xf borderId="1" fillId="0" fontId="1" numFmtId="0" xfId="0" applyBorder="1" applyFont="1"/>
    <xf borderId="2" fillId="0" fontId="2" numFmtId="0" xfId="0" applyBorder="1" applyFont="1"/>
    <xf borderId="1" fillId="0" fontId="3" numFmtId="0" xfId="0" applyAlignment="1" applyBorder="1" applyFont="1">
      <alignment horizontal="center" readingOrder="0"/>
    </xf>
    <xf borderId="3" fillId="0" fontId="2" numFmtId="0" xfId="0" applyBorder="1" applyFont="1"/>
    <xf borderId="4" fillId="0" fontId="0" numFmtId="0" xfId="0" applyBorder="1" applyFont="1"/>
    <xf borderId="5" fillId="0" fontId="0" numFmtId="0" xfId="0" applyBorder="1" applyFont="1"/>
    <xf borderId="6" fillId="0" fontId="0" numFmtId="0" xfId="0" applyBorder="1" applyFont="1"/>
    <xf borderId="7" fillId="0" fontId="0" numFmtId="0" xfId="0" applyBorder="1" applyFont="1"/>
    <xf borderId="8" fillId="0" fontId="0" numFmtId="0" xfId="0" applyBorder="1" applyFont="1"/>
    <xf borderId="9" fillId="2" fontId="4" numFmtId="0" xfId="0" applyAlignment="1" applyBorder="1" applyFill="1" applyFont="1">
      <alignment horizontal="center"/>
    </xf>
    <xf borderId="9" fillId="2" fontId="4" numFmtId="0" xfId="0" applyAlignment="1" applyBorder="1" applyFill="1" applyFont="1">
      <alignment horizontal="center" readingOrder="0"/>
    </xf>
    <xf borderId="10" fillId="3" fontId="4" numFmtId="0" xfId="0" applyAlignment="1" applyBorder="1" applyFill="1" applyFont="1">
      <alignment readingOrder="0"/>
    </xf>
    <xf borderId="11" fillId="0" fontId="0" numFmtId="0" xfId="0" applyBorder="1" applyFont="1"/>
    <xf borderId="12" fillId="4" fontId="0" numFmtId="164" xfId="0" applyAlignment="1" applyBorder="1" applyFill="1" applyFont="1" applyNumberFormat="1">
      <alignment horizontal="center" readingOrder="0"/>
    </xf>
    <xf borderId="13" fillId="3" fontId="4" numFmtId="0" xfId="0" applyAlignment="1" applyBorder="1" applyFill="1" applyFont="1">
      <alignment horizontal="center"/>
    </xf>
    <xf borderId="14" fillId="0" fontId="2" numFmtId="0" xfId="0" applyBorder="1" applyFont="1"/>
    <xf borderId="15" fillId="3" fontId="4" numFmtId="0" xfId="0" applyAlignment="1" applyBorder="1" applyFill="1" applyFont="1">
      <alignment horizontal="center"/>
    </xf>
    <xf borderId="16" fillId="0" fontId="2" numFmtId="0" xfId="0" applyBorder="1" applyFont="1"/>
    <xf borderId="15" fillId="3" fontId="4" numFmtId="0" xfId="0" applyAlignment="1" applyBorder="1" applyFill="1" applyFont="1">
      <alignment horizontal="center" readingOrder="0"/>
    </xf>
    <xf borderId="17" fillId="3" fontId="4" numFmtId="0" xfId="0" applyAlignment="1" applyBorder="1" applyFill="1" applyFont="1">
      <alignment horizontal="center"/>
    </xf>
    <xf borderId="18" fillId="0" fontId="0" numFmtId="0" xfId="0" applyBorder="1" applyFont="1"/>
    <xf borderId="19" fillId="0" fontId="0" numFmtId="0" xfId="0" applyBorder="1" applyFont="1"/>
    <xf borderId="20" fillId="0" fontId="5" numFmtId="0" xfId="0" applyAlignment="1" applyBorder="1" applyFont="1">
      <alignment horizontal="left"/>
    </xf>
    <xf borderId="5" fillId="0" fontId="5" numFmtId="0" xfId="0" applyAlignment="1" applyBorder="1" applyFont="1">
      <alignment horizontal="left"/>
    </xf>
    <xf borderId="10" fillId="4" fontId="0" numFmtId="0" xfId="0" applyAlignment="1" applyBorder="1" applyFill="1" applyFont="1">
      <alignment horizontal="center" readingOrder="0"/>
    </xf>
    <xf borderId="21" fillId="0" fontId="5" numFmtId="164" xfId="0" applyAlignment="1" applyBorder="1" applyFont="1" applyNumberFormat="1">
      <alignment horizontal="left"/>
    </xf>
    <xf borderId="21" fillId="0" fontId="2" numFmtId="0" xfId="0" applyBorder="1" applyFont="1"/>
    <xf borderId="22" fillId="0" fontId="2" numFmtId="0" xfId="0" applyBorder="1" applyFont="1"/>
    <xf borderId="23" fillId="3" fontId="4" numFmtId="0" xfId="0" applyAlignment="1" applyBorder="1" applyFill="1" applyFont="1">
      <alignment readingOrder="0"/>
    </xf>
    <xf borderId="23" fillId="3" fontId="4" numFmtId="0" xfId="0" applyAlignment="1" applyBorder="1" applyFill="1" applyFont="1">
      <alignment horizontal="center"/>
    </xf>
    <xf borderId="24" fillId="0" fontId="0" numFmtId="0" xfId="0" applyBorder="1" applyFont="1"/>
    <xf borderId="4" fillId="0" fontId="6" numFmtId="0" xfId="0" applyBorder="1" applyFont="1"/>
    <xf borderId="10" fillId="5" fontId="0" numFmtId="0" xfId="0" applyBorder="1" applyFill="1" applyFont="1"/>
    <xf borderId="25" fillId="5" fontId="0" numFmtId="0" xfId="0" applyBorder="1" applyFill="1" applyFont="1"/>
    <xf borderId="26" fillId="4" fontId="0" numFmtId="0" xfId="0" applyAlignment="1" applyBorder="1" applyFill="1" applyFont="1">
      <alignment horizontal="center" readingOrder="0"/>
    </xf>
    <xf borderId="27" fillId="5" fontId="0" numFmtId="0" xfId="0" applyBorder="1" applyFill="1" applyFont="1"/>
    <xf borderId="28" fillId="4" fontId="0" numFmtId="0" xfId="0" applyAlignment="1" applyBorder="1" applyFill="1" applyFont="1">
      <alignment horizontal="center" readingOrder="0"/>
    </xf>
    <xf borderId="5" fillId="0" fontId="0" numFmtId="0" xfId="0" applyAlignment="1" applyBorder="1" applyFont="1">
      <alignment readingOrder="0"/>
    </xf>
    <xf borderId="5" fillId="0" fontId="2" numFmtId="0" xfId="0" applyBorder="1" applyFont="1"/>
    <xf borderId="10" fillId="5" fontId="0" numFmtId="0" xfId="0" applyAlignment="1" applyBorder="1" applyFill="1" applyFont="1">
      <alignment horizontal="center"/>
    </xf>
    <xf borderId="29" fillId="4" fontId="0" numFmtId="0" xfId="0" applyAlignment="1" applyBorder="1" applyFill="1" applyFont="1">
      <alignment horizontal="center" readingOrder="0"/>
    </xf>
    <xf borderId="10" fillId="5" fontId="0" numFmtId="0" xfId="0" applyAlignment="1" applyBorder="1" applyFill="1" applyFont="1">
      <alignment horizontal="center" readingOrder="0"/>
    </xf>
    <xf borderId="30" fillId="0" fontId="6" numFmtId="0" xfId="0" applyAlignment="1" applyBorder="1" applyFont="1">
      <alignment readingOrder="0"/>
    </xf>
    <xf borderId="31" fillId="0" fontId="6" numFmtId="0" xfId="0" applyAlignment="1" applyBorder="1" applyFont="1">
      <alignment readingOrder="0"/>
    </xf>
    <xf borderId="4" fillId="0" fontId="6" numFmtId="0" xfId="0" applyAlignment="1" applyBorder="1" applyFont="1">
      <alignment readingOrder="0"/>
    </xf>
    <xf borderId="10" fillId="6" fontId="0" numFmtId="0" xfId="0" applyBorder="1" applyFill="1" applyFont="1"/>
    <xf borderId="5" fillId="0" fontId="7" numFmtId="0" xfId="0" applyBorder="1" applyFont="1"/>
    <xf borderId="10" fillId="6" fontId="0" numFmtId="0" xfId="0" applyAlignment="1" applyBorder="1" applyFill="1" applyFont="1">
      <alignment horizontal="center"/>
    </xf>
    <xf borderId="10" fillId="6" fontId="0" numFmtId="0" xfId="0" applyAlignment="1" applyBorder="1" applyFill="1" applyFont="1">
      <alignment horizontal="center" readingOrder="0"/>
    </xf>
    <xf borderId="5" fillId="0" fontId="8" numFmtId="0" xfId="0" applyAlignment="1" applyBorder="1" applyFont="1">
      <alignment horizontal="left"/>
    </xf>
    <xf borderId="10" fillId="5" fontId="0" numFmtId="49" xfId="0" applyAlignment="1" applyBorder="1" applyFill="1" applyFont="1" applyNumberFormat="1">
      <alignment horizontal="center"/>
    </xf>
    <xf borderId="19" fillId="0" fontId="2" numFmtId="0" xfId="0" applyBorder="1" applyFont="1"/>
    <xf borderId="10" fillId="7" fontId="0" numFmtId="0" xfId="0" applyBorder="1" applyFill="1" applyFont="1"/>
    <xf borderId="32" fillId="0" fontId="2" numFmtId="0" xfId="0" applyBorder="1" applyFont="1"/>
    <xf borderId="10" fillId="7" fontId="0" numFmtId="0" xfId="0" applyAlignment="1" applyBorder="1" applyFill="1" applyFont="1">
      <alignment horizontal="center"/>
    </xf>
    <xf borderId="10" fillId="7" fontId="0" numFmtId="0" xfId="0" applyAlignment="1" applyBorder="1" applyFill="1" applyFont="1">
      <alignment horizontal="center" readingOrder="0"/>
    </xf>
    <xf borderId="33" fillId="0" fontId="0" numFmtId="0" xfId="0" applyBorder="1" applyFont="1"/>
    <xf borderId="24" fillId="0" fontId="0" numFmtId="0" xfId="0" applyAlignment="1" applyBorder="1" applyFont="1">
      <alignment readingOrder="0"/>
    </xf>
    <xf borderId="31" fillId="0" fontId="0" numFmtId="0" xfId="0" applyAlignment="1" applyBorder="1" applyFont="1">
      <alignment readingOrder="0"/>
    </xf>
    <xf borderId="10" fillId="4" fontId="0" numFmtId="0" xfId="0" applyBorder="1" applyFill="1" applyFont="1"/>
    <xf borderId="4" fillId="0" fontId="0" numFmtId="0" xfId="0" applyAlignment="1" applyBorder="1" applyFont="1">
      <alignment readingOrder="0"/>
    </xf>
    <xf borderId="23" fillId="3" fontId="9" numFmtId="0" xfId="0" applyAlignment="1" applyBorder="1" applyFill="1" applyFont="1">
      <alignment readingOrder="0"/>
    </xf>
    <xf borderId="23" fillId="3" fontId="0" numFmtId="0" xfId="0" applyBorder="1" applyFill="1" applyFont="1"/>
    <xf borderId="10" fillId="4" fontId="0" numFmtId="0" xfId="0" applyAlignment="1" applyBorder="1" applyFill="1" applyFont="1">
      <alignment horizontal="center"/>
    </xf>
    <xf borderId="25" fillId="5" fontId="0" numFmtId="0" xfId="0" applyAlignment="1" applyBorder="1" applyFill="1" applyFont="1">
      <alignment readingOrder="0"/>
    </xf>
    <xf borderId="10" fillId="8" fontId="0" numFmtId="0" xfId="0" applyAlignment="1" applyBorder="1" applyFill="1" applyFont="1">
      <alignment readingOrder="0"/>
    </xf>
    <xf borderId="34" fillId="4" fontId="2" numFmtId="0" xfId="0" applyAlignment="1" applyBorder="1" applyFill="1" applyFont="1">
      <alignment horizontal="center" readingOrder="0"/>
    </xf>
    <xf borderId="10" fillId="8" fontId="0" numFmtId="0" xfId="0" applyAlignment="1" applyBorder="1" applyFill="1" applyFont="1">
      <alignment horizontal="center"/>
    </xf>
    <xf borderId="26" fillId="0" fontId="2" numFmtId="0" xfId="0" applyBorder="1" applyFont="1"/>
    <xf borderId="10" fillId="8" fontId="0" numFmtId="0" xfId="0" applyAlignment="1" applyBorder="1" applyFill="1" applyFont="1">
      <alignment horizontal="center" readingOrder="0"/>
    </xf>
    <xf borderId="10" fillId="8" fontId="0" numFmtId="165" xfId="0" applyAlignment="1" applyBorder="1" applyFill="1" applyFont="1" applyNumberFormat="1">
      <alignment horizontal="center" readingOrder="0"/>
    </xf>
    <xf borderId="5" fillId="0" fontId="7" numFmtId="0" xfId="0" applyAlignment="1" applyBorder="1" applyFont="1">
      <alignment readingOrder="0"/>
    </xf>
    <xf borderId="27" fillId="5" fontId="0" numFmtId="0" xfId="0" applyAlignment="1" applyBorder="1" applyFill="1" applyFont="1">
      <alignment readingOrder="0"/>
    </xf>
    <xf borderId="29" fillId="4" fontId="2" numFmtId="0" xfId="0" applyAlignment="1" applyBorder="1" applyFill="1" applyFont="1">
      <alignment horizontal="center" readingOrder="0"/>
    </xf>
    <xf borderId="28" fillId="0" fontId="2" numFmtId="0" xfId="0" applyBorder="1" applyFont="1"/>
    <xf borderId="6" fillId="0" fontId="0" numFmtId="0" xfId="0" applyAlignment="1" applyBorder="1" applyFont="1">
      <alignment horizontal="center"/>
    </xf>
    <xf borderId="10" fillId="4" fontId="0" numFmtId="49" xfId="0" applyAlignment="1" applyBorder="1" applyFill="1" applyFont="1" applyNumberFormat="1">
      <alignment horizontal="center"/>
    </xf>
    <xf borderId="35" fillId="0" fontId="2" numFmtId="0" xfId="0" applyBorder="1" applyFont="1"/>
    <xf borderId="8" fillId="0" fontId="2" numFmtId="0" xfId="0" applyBorder="1" applyFont="1"/>
    <xf borderId="4" fillId="0" fontId="2" numFmtId="0" xfId="0" applyBorder="1" applyFont="1"/>
    <xf borderId="20" fillId="0" fontId="2" numFmtId="0" xfId="0" applyBorder="1" applyFont="1"/>
    <xf borderId="6" fillId="0" fontId="2" numFmtId="0" xfId="0" applyBorder="1" applyFont="1"/>
    <xf borderId="33" fillId="0" fontId="2" numFmtId="0" xfId="0" applyBorder="1" applyFont="1"/>
    <xf borderId="0" fillId="0" fontId="7" numFmtId="0" xfId="0" applyFont="1"/>
    <xf borderId="18" fillId="0" fontId="2" numFmtId="0" xfId="0" applyBorder="1" applyFont="1"/>
    <xf borderId="10" fillId="9" fontId="0" numFmtId="0" xfId="0" applyAlignment="1" applyBorder="1" applyFill="1" applyFont="1">
      <alignment readingOrder="0"/>
    </xf>
    <xf borderId="10" fillId="9" fontId="0" numFmtId="0" xfId="0" applyAlignment="1" applyBorder="1" applyFill="1" applyFont="1">
      <alignment horizontal="center"/>
    </xf>
    <xf borderId="10" fillId="9" fontId="0" numFmtId="0" xfId="0" applyAlignment="1" applyBorder="1" applyFill="1" applyFont="1">
      <alignment horizontal="center" readingOrder="0"/>
    </xf>
    <xf borderId="10" fillId="9" fontId="0" numFmtId="165" xfId="0" applyAlignment="1" applyBorder="1" applyFill="1" applyFont="1" applyNumberFormat="1">
      <alignment horizontal="center" readingOrder="0"/>
    </xf>
    <xf borderId="5" fillId="2" fontId="0" numFmtId="0" xfId="0" applyBorder="1" applyFill="1" applyFont="1"/>
    <xf borderId="5" fillId="0" fontId="10" numFmtId="0" xfId="0" applyAlignment="1" applyBorder="1" applyFont="1">
      <alignment readingOrder="0"/>
    </xf>
    <xf borderId="5" fillId="0" fontId="11" numFmtId="0" xfId="0" applyAlignment="1" applyBorder="1" applyFont="1">
      <alignment vertical="bottom"/>
    </xf>
    <xf borderId="5" fillId="0" fontId="12" numFmtId="0" xfId="0" applyAlignment="1" applyBorder="1" applyFont="1">
      <alignment shrinkToFit="0" vertical="bottom" wrapText="0"/>
    </xf>
    <xf borderId="5" fillId="0" fontId="13" numFmtId="0" xfId="0" applyAlignment="1" applyBorder="1" applyFont="1">
      <alignment vertical="bottom"/>
    </xf>
    <xf borderId="5" fillId="0" fontId="8" numFmtId="0" xfId="0" applyAlignment="1" applyBorder="1" applyFont="1">
      <alignment shrinkToFit="0" vertical="bottom" wrapText="0"/>
    </xf>
    <xf borderId="5" fillId="0" fontId="13" numFmtId="0" xfId="0" applyAlignment="1" applyBorder="1" applyFont="1">
      <alignment shrinkToFit="0" vertical="bottom" wrapText="0"/>
    </xf>
    <xf borderId="5" fillId="0" fontId="0" numFmtId="0" xfId="0" applyAlignment="1" applyBorder="1" applyFont="1">
      <alignment shrinkToFit="0" vertical="bottom" wrapText="0"/>
    </xf>
    <xf borderId="5" fillId="0" fontId="8" numFmtId="0" xfId="0" applyAlignment="1" applyBorder="1" applyFont="1">
      <alignment vertical="bottom"/>
    </xf>
    <xf borderId="5" fillId="0" fontId="0" numFmtId="0" xfId="0" applyAlignment="1" applyBorder="1" applyFont="1">
      <alignment shrinkToFit="0" vertical="bottom" wrapText="0"/>
    </xf>
    <xf borderId="5" fillId="0" fontId="0" numFmtId="0" xfId="0" applyAlignment="1" applyBorder="1" applyFont="1">
      <alignment vertical="bottom"/>
    </xf>
    <xf borderId="5" fillId="0" fontId="7" numFmtId="0" xfId="0" applyAlignment="1" applyBorder="1" applyFont="1">
      <alignment vertical="center"/>
    </xf>
    <xf borderId="36" fillId="0" fontId="0" numFmtId="0" xfId="0" applyBorder="1" applyFont="1"/>
    <xf borderId="5" fillId="0" fontId="14" numFmtId="0" xfId="0" applyAlignment="1" applyBorder="1" applyFont="1">
      <alignment shrinkToFit="0" wrapText="1"/>
    </xf>
    <xf borderId="5" fillId="0" fontId="15" numFmtId="0" xfId="0" applyAlignment="1" applyBorder="1" applyFont="1">
      <alignment vertical="bottom"/>
    </xf>
    <xf borderId="5" fillId="0" fontId="12" numFmtId="0" xfId="0" applyAlignment="1" applyBorder="1" applyFont="1">
      <alignment shrinkToFit="0" vertical="bottom" wrapText="0"/>
    </xf>
    <xf borderId="10" fillId="7" fontId="0" numFmtId="0" xfId="0" applyAlignment="1" applyBorder="1" applyFill="1" applyFont="1">
      <alignment horizontal="center"/>
    </xf>
    <xf borderId="5" fillId="0" fontId="13" numFmtId="0" xfId="0" applyAlignment="1" applyBorder="1" applyFont="1">
      <alignment shrinkToFit="0" vertical="bottom" wrapText="0"/>
    </xf>
    <xf borderId="5" fillId="0" fontId="16" numFmtId="0" xfId="0" applyAlignment="1" applyBorder="1" applyFont="1">
      <alignment shrinkToFit="0" vertical="top" wrapText="0"/>
    </xf>
    <xf borderId="24" fillId="0" fontId="8" numFmtId="0" xfId="0" applyAlignment="1" applyBorder="1" applyFont="1">
      <alignment readingOrder="0" shrinkToFit="0" vertical="top" wrapText="1"/>
    </xf>
    <xf borderId="31" fillId="0" fontId="2" numFmtId="0" xfId="0" applyBorder="1" applyFont="1"/>
    <xf borderId="5" fillId="0" fontId="0" numFmtId="0" xfId="0" applyAlignment="1" applyBorder="1" applyFont="1">
      <alignment shrinkToFit="0" wrapText="0"/>
    </xf>
    <xf borderId="5" fillId="2" fontId="17" numFmtId="0" xfId="0" applyAlignment="1" applyBorder="1" applyFill="1" applyFont="1">
      <alignment shrinkToFit="0" vertical="bottom" wrapText="0"/>
    </xf>
    <xf borderId="5" fillId="2" fontId="13" numFmtId="0" xfId="0" applyAlignment="1" applyBorder="1" applyFill="1" applyFont="1">
      <alignment vertical="bottom"/>
    </xf>
    <xf borderId="5" fillId="0" fontId="7" numFmtId="0" xfId="0" applyAlignment="1" applyBorder="1" applyFont="1">
      <alignment vertical="bottom"/>
    </xf>
    <xf borderId="5" fillId="2" fontId="17" numFmtId="0" xfId="0" applyAlignment="1" applyBorder="1" applyFill="1" applyFont="1">
      <alignment shrinkToFit="0" vertical="bottom" wrapText="0"/>
    </xf>
    <xf borderId="5" fillId="2" fontId="17" numFmtId="0" xfId="0" applyAlignment="1" applyBorder="1" applyFill="1" applyFont="1">
      <alignment readingOrder="0" shrinkToFit="0" vertical="bottom" wrapText="0"/>
    </xf>
    <xf borderId="5" fillId="0" fontId="13" numFmtId="0" xfId="0" applyAlignment="1" applyBorder="1" applyFont="1">
      <alignment readingOrder="0" shrinkToFit="0" vertical="bottom" wrapText="0"/>
    </xf>
    <xf borderId="5" fillId="0" fontId="13" numFmtId="0" xfId="0" applyAlignment="1" applyBorder="1" applyFont="1">
      <alignment vertical="bottom"/>
    </xf>
    <xf borderId="5" fillId="0" fontId="13" numFmtId="0" xfId="0" applyAlignment="1" applyBorder="1" applyFont="1">
      <alignment readingOrder="0" vertical="bottom"/>
    </xf>
    <xf borderId="37" fillId="0" fontId="0" numFmtId="0" xfId="0" applyBorder="1" applyFont="1"/>
    <xf borderId="38" fillId="0" fontId="0" numFmtId="0" xfId="0" applyBorder="1" applyFont="1"/>
    <xf borderId="6" fillId="2" fontId="0" numFmtId="0" xfId="0" applyBorder="1" applyFill="1" applyFont="1"/>
    <xf borderId="39" fillId="2" fontId="4" numFmtId="0" xfId="0" applyAlignment="1" applyBorder="1" applyFill="1" applyFont="1">
      <alignment horizontal="center"/>
    </xf>
    <xf borderId="39" fillId="2" fontId="4" numFmtId="0" xfId="0" applyAlignment="1" applyBorder="1" applyFill="1" applyFont="1">
      <alignment horizontal="center" readingOrder="0"/>
    </xf>
    <xf borderId="10" fillId="5" fontId="0" numFmtId="49" xfId="0" applyAlignment="1" applyBorder="1" applyFill="1" applyFont="1" applyNumberFormat="1">
      <alignment horizontal="center" readingOrder="0"/>
    </xf>
    <xf borderId="5" fillId="0" fontId="8" numFmtId="0" xfId="0" applyAlignment="1" applyBorder="1" applyFont="1">
      <alignment shrinkToFit="0" wrapText="0"/>
    </xf>
    <xf borderId="5" fillId="0" fontId="18" numFmtId="0" xfId="0" applyBorder="1" applyFont="1"/>
    <xf borderId="5" fillId="0" fontId="7" numFmtId="0" xfId="0" applyAlignment="1" applyBorder="1" applyFont="1">
      <alignment horizontal="left"/>
    </xf>
    <xf borderId="5" fillId="0" fontId="0" numFmtId="0" xfId="0" applyAlignment="1" applyBorder="1" applyFont="1">
      <alignment readingOrder="0" shrinkToFit="0" wrapText="0"/>
    </xf>
    <xf borderId="5" fillId="0" fontId="7" numFmtId="0" xfId="0" applyAlignment="1" applyBorder="1" applyFont="1">
      <alignment horizontal="left" vertical="center"/>
    </xf>
    <xf borderId="40" fillId="0" fontId="8" numFmtId="0" xfId="0" applyAlignment="1" applyBorder="1" applyFont="1">
      <alignment shrinkToFit="0" wrapText="0"/>
    </xf>
    <xf borderId="38" fillId="0" fontId="8" numFmtId="0" xfId="0" applyAlignment="1" applyBorder="1" applyFont="1">
      <alignment shrinkToFit="0" wrapText="0"/>
    </xf>
    <xf borderId="24" fillId="0" fontId="8" numFmtId="0" xfId="0" applyAlignment="1" applyBorder="1" applyFont="1">
      <alignment shrinkToFit="0" wrapText="0"/>
    </xf>
    <xf borderId="4" fillId="0" fontId="8" numFmtId="0" xfId="0" applyAlignment="1" applyBorder="1" applyFont="1">
      <alignment shrinkToFit="0" wrapText="0"/>
    </xf>
    <xf borderId="41" fillId="0" fontId="0" numFmtId="0" xfId="0" applyAlignment="1" applyBorder="1" applyFont="1">
      <alignment readingOrder="0" shrinkToFit="0" vertical="bottom" wrapText="0"/>
    </xf>
    <xf borderId="42" fillId="0" fontId="13" numFmtId="0" xfId="0" applyAlignment="1" applyBorder="1" applyFont="1">
      <alignment vertical="bottom"/>
    </xf>
    <xf borderId="43" fillId="3" fontId="9" numFmtId="0" xfId="0" applyAlignment="1" applyBorder="1" applyFill="1" applyFont="1">
      <alignment readingOrder="0"/>
    </xf>
    <xf borderId="43" fillId="3" fontId="4" numFmtId="0" xfId="0" applyBorder="1" applyFill="1" applyFont="1"/>
    <xf borderId="43" fillId="3" fontId="4" numFmtId="0" xfId="0" applyAlignment="1" applyBorder="1" applyFill="1" applyFont="1">
      <alignment readingOrder="0"/>
    </xf>
    <xf borderId="44" fillId="5" fontId="0" numFmtId="0" xfId="0" applyBorder="1" applyFill="1" applyFont="1"/>
    <xf borderId="45" fillId="4" fontId="2" numFmtId="0" xfId="0" applyAlignment="1" applyBorder="1" applyFill="1" applyFont="1">
      <alignment horizontal="center"/>
    </xf>
    <xf borderId="46" fillId="4" fontId="19" numFmtId="0" xfId="0" applyAlignment="1" applyBorder="1" applyFill="1" applyFont="1">
      <alignment horizontal="center" readingOrder="0"/>
    </xf>
    <xf borderId="46" fillId="4" fontId="2" numFmtId="0" xfId="0" applyAlignment="1" applyBorder="1" applyFill="1" applyFont="1">
      <alignment horizontal="center"/>
    </xf>
    <xf borderId="10" fillId="6" fontId="0" numFmtId="165" xfId="0" applyAlignment="1" applyBorder="1" applyFill="1" applyFont="1" applyNumberFormat="1">
      <alignment horizontal="center" readingOrder="0"/>
    </xf>
    <xf borderId="47" fillId="4" fontId="2" numFmtId="0" xfId="0" applyAlignment="1" applyBorder="1" applyFill="1" applyFont="1">
      <alignment horizontal="center"/>
    </xf>
    <xf borderId="48" fillId="4" fontId="2" numFmtId="0" xfId="0" applyAlignment="1" applyBorder="1" applyFill="1" applyFont="1">
      <alignment horizontal="center"/>
    </xf>
    <xf borderId="49" fillId="4" fontId="19" numFmtId="0" xfId="0" applyAlignment="1" applyBorder="1" applyFill="1" applyFont="1">
      <alignment horizontal="center" readingOrder="0"/>
    </xf>
    <xf borderId="50" fillId="5" fontId="0" numFmtId="0" xfId="0" applyBorder="1" applyFill="1" applyFont="1"/>
    <xf borderId="51" fillId="4" fontId="2" numFmtId="0" xfId="0" applyAlignment="1" applyBorder="1" applyFill="1" applyFont="1">
      <alignment horizontal="center"/>
    </xf>
    <xf borderId="52" fillId="4" fontId="19" numFmtId="0" xfId="0" applyAlignment="1" applyBorder="1" applyFill="1" applyFont="1">
      <alignment horizontal="center" readingOrder="0"/>
    </xf>
    <xf borderId="6" fillId="0" fontId="18" numFmtId="0" xfId="0" applyBorder="1" applyFont="1"/>
    <xf borderId="19" fillId="0" fontId="8" numFmtId="0" xfId="0" applyAlignment="1" applyBorder="1" applyFont="1">
      <alignment shrinkToFit="0" wrapText="0"/>
    </xf>
    <xf borderId="19" fillId="0" fontId="18" numFmtId="0" xfId="0" applyBorder="1" applyFont="1"/>
    <xf borderId="5" fillId="0" fontId="0" numFmtId="0" xfId="0" applyAlignment="1" applyBorder="1" applyFont="1">
      <alignment horizontal="center"/>
    </xf>
    <xf borderId="4" fillId="0" fontId="18" numFmtId="0" xfId="0" applyBorder="1" applyFont="1"/>
    <xf borderId="0" fillId="6" fontId="13" numFmtId="0" xfId="0" applyAlignment="1" applyFill="1" applyFont="1">
      <alignment readingOrder="0"/>
    </xf>
    <xf borderId="53" fillId="4" fontId="18" numFmtId="0" xfId="0" applyAlignment="1" applyBorder="1" applyFill="1" applyFont="1">
      <alignment horizontal="right" readingOrder="0"/>
    </xf>
    <xf borderId="54" fillId="4" fontId="13" numFmtId="0" xfId="0" applyAlignment="1" applyBorder="1" applyFill="1" applyFont="1">
      <alignment horizontal="right" readingOrder="0"/>
    </xf>
    <xf borderId="10" fillId="4" fontId="0" numFmtId="49" xfId="0" applyAlignment="1" applyBorder="1" applyFill="1" applyFont="1" applyNumberFormat="1">
      <alignment horizontal="center" readingOrder="0"/>
    </xf>
    <xf borderId="55" fillId="6" fontId="13" numFmtId="0" xfId="0" applyBorder="1" applyFill="1" applyFont="1"/>
    <xf borderId="56" fillId="4" fontId="18" numFmtId="0" xfId="0" applyAlignment="1" applyBorder="1" applyFill="1" applyFont="1">
      <alignment horizontal="right"/>
    </xf>
    <xf borderId="57" fillId="4" fontId="13" numFmtId="0" xfId="0" applyAlignment="1" applyBorder="1" applyFill="1" applyFont="1">
      <alignment horizontal="right"/>
    </xf>
    <xf borderId="58" fillId="6" fontId="13" numFmtId="0" xfId="0" applyBorder="1" applyFill="1" applyFont="1"/>
    <xf borderId="58" fillId="6" fontId="0" numFmtId="0" xfId="0" applyAlignment="1" applyBorder="1" applyFill="1" applyFont="1">
      <alignment shrinkToFit="0" wrapText="0"/>
    </xf>
    <xf borderId="59" fillId="4" fontId="18" numFmtId="0" xfId="0" applyAlignment="1" applyBorder="1" applyFill="1" applyFont="1">
      <alignment horizontal="right"/>
    </xf>
    <xf borderId="60" fillId="4" fontId="13" numFmtId="0" xfId="0" applyAlignment="1" applyBorder="1" applyFill="1" applyFont="1">
      <alignment horizontal="right"/>
    </xf>
    <xf borderId="6" fillId="2" fontId="0" numFmtId="0" xfId="0" applyAlignment="1" applyBorder="1" applyFill="1" applyFont="1">
      <alignment horizontal="center"/>
    </xf>
    <xf borderId="5" fillId="2" fontId="0" numFmtId="0" xfId="0" applyAlignment="1" applyBorder="1" applyFill="1" applyFont="1">
      <alignment horizontal="center"/>
    </xf>
    <xf borderId="10" fillId="6" fontId="0" numFmtId="49" xfId="0" applyAlignment="1" applyBorder="1" applyFill="1" applyFont="1" applyNumberFormat="1">
      <alignment horizontal="center" readingOrder="0"/>
    </xf>
    <xf borderId="5" fillId="0" fontId="20" numFmtId="0" xfId="0" applyBorder="1" applyFont="1"/>
    <xf borderId="61" fillId="0" fontId="2" numFmtId="0" xfId="0" applyBorder="1" applyFont="1"/>
    <xf borderId="62" fillId="0" fontId="2" numFmtId="0" xfId="0" applyBorder="1" applyFont="1"/>
    <xf borderId="5" fillId="0" fontId="21" numFmtId="0" xfId="0" applyBorder="1" applyFont="1"/>
    <xf borderId="63" fillId="5" fontId="0" numFmtId="0" xfId="0" applyAlignment="1" applyBorder="1" applyFill="1" applyFont="1">
      <alignment horizontal="center" readingOrder="0"/>
    </xf>
    <xf borderId="5" fillId="2" fontId="7" numFmtId="0" xfId="0" applyAlignment="1" applyBorder="1" applyFill="1" applyFont="1">
      <alignment readingOrder="0"/>
    </xf>
    <xf borderId="64" fillId="5" fontId="0" numFmtId="0" xfId="0" applyBorder="1" applyFill="1" applyFont="1"/>
    <xf borderId="10" fillId="2" fontId="0" numFmtId="0" xfId="0" applyAlignment="1" applyBorder="1" applyFill="1" applyFont="1">
      <alignment readingOrder="0"/>
    </xf>
    <xf borderId="64" fillId="5" fontId="0" numFmtId="0" xfId="0" applyAlignment="1" applyBorder="1" applyFill="1" applyFont="1">
      <alignment horizontal="center" readingOrder="0"/>
    </xf>
    <xf borderId="10" fillId="2" fontId="0" numFmtId="0" xfId="0" applyAlignment="1" applyBorder="1" applyFill="1" applyFont="1">
      <alignment horizontal="center"/>
    </xf>
    <xf borderId="65" fillId="5" fontId="0" numFmtId="0" xfId="0" applyAlignment="1" applyBorder="1" applyFill="1" applyFont="1">
      <alignment horizontal="center" readingOrder="0"/>
    </xf>
    <xf borderId="10" fillId="2" fontId="0" numFmtId="0" xfId="0" applyAlignment="1" applyBorder="1" applyFill="1" applyFont="1">
      <alignment horizontal="center" readingOrder="0"/>
    </xf>
    <xf borderId="10" fillId="2" fontId="0" numFmtId="165" xfId="0" applyAlignment="1" applyBorder="1" applyFill="1" applyFont="1" applyNumberFormat="1">
      <alignment horizontal="center" readingOrder="0"/>
    </xf>
    <xf borderId="66" fillId="6" fontId="0" numFmtId="0" xfId="0" applyBorder="1" applyFill="1" applyFont="1"/>
    <xf borderId="66" fillId="6" fontId="0" numFmtId="0" xfId="0" applyAlignment="1" applyBorder="1" applyFill="1" applyFont="1">
      <alignment horizontal="center"/>
    </xf>
    <xf borderId="66" fillId="6" fontId="0" numFmtId="0" xfId="0" applyAlignment="1" applyBorder="1" applyFill="1" applyFont="1">
      <alignment horizontal="center" readingOrder="0"/>
    </xf>
    <xf borderId="67" fillId="6" fontId="0" numFmtId="0" xfId="0" applyAlignment="1" applyBorder="1" applyFill="1" applyFont="1">
      <alignment horizontal="center" readingOrder="0"/>
    </xf>
    <xf borderId="45" fillId="4" fontId="0" numFmtId="0" xfId="0" applyAlignment="1" applyBorder="1" applyFill="1" applyFont="1">
      <alignment readingOrder="0"/>
    </xf>
    <xf borderId="46" fillId="4" fontId="0" numFmtId="0" xfId="0" applyAlignment="1" applyBorder="1" applyFill="1" applyFont="1">
      <alignment horizontal="center"/>
    </xf>
    <xf borderId="46" fillId="4" fontId="0" numFmtId="0" xfId="0" applyAlignment="1" applyBorder="1" applyFill="1" applyFont="1">
      <alignment horizontal="center" readingOrder="0"/>
    </xf>
    <xf borderId="68" fillId="4" fontId="0" numFmtId="0" xfId="0" applyAlignment="1" applyBorder="1" applyFill="1" applyFont="1">
      <alignment horizontal="center" readingOrder="0"/>
    </xf>
    <xf borderId="45" fillId="4" fontId="0" numFmtId="0" xfId="0" applyBorder="1" applyFill="1" applyFont="1"/>
    <xf borderId="69" fillId="6" fontId="0" numFmtId="0" xfId="0" applyAlignment="1" applyBorder="1" applyFill="1" applyFont="1">
      <alignment readingOrder="0"/>
    </xf>
    <xf borderId="70" fillId="6" fontId="0" numFmtId="0" xfId="0" applyAlignment="1" applyBorder="1" applyFill="1" applyFont="1">
      <alignment horizontal="center" readingOrder="0"/>
    </xf>
    <xf borderId="71" fillId="6" fontId="0" numFmtId="0" xfId="0" applyAlignment="1" applyBorder="1" applyFill="1" applyFont="1">
      <alignment horizontal="center" readingOrder="0"/>
    </xf>
    <xf borderId="72" fillId="5" fontId="0" numFmtId="0" xfId="0" applyAlignment="1" applyBorder="1" applyFill="1" applyFont="1">
      <alignment readingOrder="0"/>
    </xf>
    <xf borderId="72" fillId="5" fontId="0" numFmtId="0" xfId="0" applyBorder="1" applyFill="1" applyFont="1"/>
    <xf borderId="72" fillId="7" fontId="0" numFmtId="0" xfId="0" applyAlignment="1" applyBorder="1" applyFill="1" applyFont="1">
      <alignment readingOrder="0"/>
    </xf>
    <xf borderId="63" fillId="7" fontId="0" numFmtId="0" xfId="0" applyAlignment="1" applyBorder="1" applyFill="1" applyFont="1">
      <alignment horizontal="center" readingOrder="0"/>
    </xf>
    <xf borderId="72" fillId="7" fontId="0" numFmtId="0" xfId="0" applyBorder="1" applyFill="1" applyFont="1"/>
    <xf borderId="73" fillId="4" fontId="0" numFmtId="0" xfId="0" applyAlignment="1" applyBorder="1" applyFill="1" applyFont="1">
      <alignment readingOrder="0"/>
    </xf>
    <xf borderId="64" fillId="4" fontId="0" numFmtId="0" xfId="0" applyAlignment="1" applyBorder="1" applyFill="1" applyFont="1">
      <alignment horizontal="center"/>
    </xf>
    <xf borderId="64" fillId="4" fontId="0" numFmtId="0" xfId="0" applyAlignment="1" applyBorder="1" applyFill="1" applyFont="1">
      <alignment horizontal="center" readingOrder="0"/>
    </xf>
    <xf borderId="65" fillId="4" fontId="0" numFmtId="0" xfId="0" applyAlignment="1" applyBorder="1" applyFill="1" applyFont="1">
      <alignment horizontal="center" readingOrder="0"/>
    </xf>
    <xf borderId="74" fillId="4" fontId="0" numFmtId="0" xfId="0" applyAlignment="1" applyBorder="1" applyFill="1" applyFont="1">
      <alignment readingOrder="0"/>
    </xf>
    <xf borderId="75" fillId="4" fontId="0" numFmtId="0" xfId="0" applyAlignment="1" applyBorder="1" applyFill="1" applyFont="1">
      <alignment horizontal="center" readingOrder="0"/>
    </xf>
    <xf borderId="76" fillId="4" fontId="0" numFmtId="0" xfId="0" applyAlignment="1" applyBorder="1" applyFill="1" applyFont="1">
      <alignment horizontal="center" readingOrder="0"/>
    </xf>
    <xf borderId="73" fillId="6" fontId="0" numFmtId="0" xfId="0" applyBorder="1" applyFill="1" applyFont="1"/>
    <xf borderId="64" fillId="6" fontId="0" numFmtId="0" xfId="0" applyAlignment="1" applyBorder="1" applyFill="1" applyFont="1">
      <alignment horizontal="center"/>
    </xf>
    <xf borderId="64" fillId="6" fontId="0" numFmtId="0" xfId="0" applyAlignment="1" applyBorder="1" applyFill="1" applyFont="1">
      <alignment horizontal="center" readingOrder="0"/>
    </xf>
    <xf borderId="65" fillId="6" fontId="0" numFmtId="0" xfId="0" applyAlignment="1" applyBorder="1" applyFill="1" applyFont="1">
      <alignment horizontal="center" readingOrder="0"/>
    </xf>
    <xf borderId="74" fillId="4" fontId="0" numFmtId="0" xfId="0" applyBorder="1" applyFill="1" applyFont="1"/>
    <xf borderId="75" fillId="4" fontId="0" numFmtId="0" xfId="0" applyAlignment="1" applyBorder="1" applyFill="1" applyFont="1">
      <alignment horizontal="center"/>
    </xf>
    <xf borderId="73" fillId="7" fontId="0" numFmtId="0" xfId="0" applyBorder="1" applyFill="1" applyFont="1"/>
    <xf borderId="64" fillId="7" fontId="0" numFmtId="0" xfId="0" applyAlignment="1" applyBorder="1" applyFill="1" applyFont="1">
      <alignment horizontal="center" readingOrder="0"/>
    </xf>
    <xf borderId="65" fillId="7" fontId="0" numFmtId="0" xfId="0" applyAlignment="1" applyBorder="1" applyFill="1" applyFont="1">
      <alignment horizontal="center" readingOrder="0"/>
    </xf>
    <xf borderId="77" fillId="0" fontId="5" numFmtId="0" xfId="0" applyAlignment="1" applyBorder="1" applyFont="1">
      <alignment readingOrder="0"/>
    </xf>
    <xf borderId="78" fillId="0" fontId="2" numFmtId="0" xfId="0" applyBorder="1" applyFont="1"/>
    <xf borderId="79" fillId="0" fontId="2" numFmtId="0" xfId="0" applyBorder="1" applyFont="1"/>
    <xf borderId="80" fillId="0" fontId="2" numFmtId="0" xfId="0" applyBorder="1" applyFont="1"/>
    <xf borderId="81" fillId="0" fontId="2" numFmtId="0" xfId="0" applyBorder="1" applyFont="1"/>
    <xf borderId="82" fillId="3" fontId="9" numFmtId="0" xfId="0" applyAlignment="1" applyBorder="1" applyFill="1" applyFont="1">
      <alignment readingOrder="0"/>
    </xf>
    <xf borderId="82" fillId="3" fontId="4" numFmtId="0" xfId="0" applyAlignment="1" applyBorder="1" applyFill="1" applyFont="1">
      <alignment readingOrder="0"/>
    </xf>
    <xf borderId="83" fillId="0" fontId="2" numFmtId="0" xfId="0" applyBorder="1" applyFont="1"/>
    <xf borderId="84" fillId="0" fontId="2" numFmtId="0" xfId="0" applyBorder="1" applyFont="1"/>
    <xf borderId="36"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outlineLevelRow="1"/>
  <cols>
    <col customWidth="1" min="1" max="1" width="23.43"/>
    <col customWidth="1" min="2" max="6" width="9.0"/>
    <col customWidth="1" min="7" max="15" width="8.71"/>
    <col customWidth="1" min="16" max="16" width="10.14"/>
    <col customWidth="1" min="17" max="26" width="8.71"/>
  </cols>
  <sheetData>
    <row r="1" ht="14.25" customHeight="1">
      <c r="A1" s="1" t="s">
        <v>2</v>
      </c>
      <c r="B1" s="2"/>
      <c r="C1" s="2"/>
      <c r="D1" s="2"/>
      <c r="E1" s="2"/>
      <c r="F1" s="2"/>
      <c r="G1" s="2"/>
      <c r="H1" s="2"/>
      <c r="I1" s="2"/>
      <c r="J1" s="4"/>
      <c r="K1" s="5"/>
      <c r="L1" s="6"/>
      <c r="M1" s="6"/>
      <c r="N1" s="6"/>
      <c r="O1" s="6"/>
      <c r="P1" s="6"/>
      <c r="Q1" s="6"/>
      <c r="R1" s="6"/>
      <c r="S1" s="6"/>
      <c r="T1" s="6"/>
      <c r="U1" s="6"/>
      <c r="V1" s="6"/>
      <c r="W1" s="6"/>
      <c r="X1" s="6"/>
      <c r="Y1" s="6"/>
      <c r="Z1" s="6"/>
    </row>
    <row r="2" ht="14.25" customHeight="1">
      <c r="A2" s="7"/>
      <c r="B2" s="9"/>
      <c r="C2" s="9"/>
      <c r="D2" s="9"/>
      <c r="E2" s="7"/>
      <c r="F2" s="7"/>
      <c r="G2" s="7"/>
      <c r="H2" s="7"/>
      <c r="I2" s="7"/>
      <c r="J2" s="7"/>
      <c r="K2" s="6"/>
      <c r="L2" s="6"/>
      <c r="M2" s="6"/>
      <c r="N2" s="6"/>
      <c r="O2" s="6"/>
      <c r="P2" s="6"/>
      <c r="Q2" s="6"/>
      <c r="R2" s="6"/>
      <c r="S2" s="6"/>
      <c r="T2" s="6"/>
      <c r="U2" s="6"/>
      <c r="V2" s="6"/>
      <c r="W2" s="6"/>
      <c r="X2" s="6"/>
      <c r="Y2" s="6"/>
      <c r="Z2" s="6"/>
    </row>
    <row r="3" ht="14.25" customHeight="1">
      <c r="A3" s="12" t="s">
        <v>4</v>
      </c>
      <c r="B3" s="14">
        <v>43101.0</v>
      </c>
      <c r="C3" s="16"/>
      <c r="D3" s="18"/>
      <c r="E3" s="6"/>
      <c r="F3" s="6"/>
      <c r="G3" s="6"/>
      <c r="H3" s="6"/>
      <c r="I3" s="6"/>
      <c r="J3" s="6"/>
      <c r="K3" s="6"/>
      <c r="L3" s="6"/>
      <c r="M3" s="6"/>
      <c r="N3" s="6"/>
      <c r="O3" s="6"/>
      <c r="P3" s="6"/>
      <c r="Q3" s="6"/>
      <c r="R3" s="6"/>
      <c r="S3" s="6"/>
      <c r="T3" s="6"/>
      <c r="U3" s="6"/>
      <c r="V3" s="6"/>
      <c r="W3" s="6"/>
      <c r="X3" s="6"/>
      <c r="Y3" s="6"/>
      <c r="Z3" s="6"/>
    </row>
    <row r="4" ht="14.25" customHeight="1">
      <c r="A4" s="21"/>
      <c r="B4" s="22"/>
      <c r="C4" s="6"/>
      <c r="D4" s="6"/>
      <c r="E4" s="6"/>
      <c r="F4" s="6"/>
      <c r="G4" s="6"/>
      <c r="H4" s="6"/>
      <c r="I4" s="6"/>
      <c r="J4" s="6"/>
      <c r="K4" s="6"/>
      <c r="L4" s="6"/>
      <c r="M4" s="6"/>
      <c r="N4" s="6"/>
      <c r="O4" s="6"/>
      <c r="P4" s="6"/>
      <c r="Q4" s="6"/>
      <c r="R4" s="6"/>
      <c r="S4" s="6"/>
      <c r="T4" s="6"/>
      <c r="U4" s="6"/>
      <c r="V4" s="6"/>
      <c r="W4" s="6"/>
      <c r="X4" s="6"/>
      <c r="Y4" s="6"/>
      <c r="Z4" s="6"/>
    </row>
    <row r="5" ht="14.25" customHeight="1">
      <c r="A5" s="12" t="s">
        <v>10</v>
      </c>
      <c r="B5" s="25" t="s">
        <v>11</v>
      </c>
      <c r="C5" s="5"/>
      <c r="D5" s="6"/>
      <c r="E5" s="6"/>
      <c r="F5" s="6"/>
      <c r="G5" s="6"/>
      <c r="H5" s="6"/>
      <c r="I5" s="6"/>
      <c r="J5" s="6"/>
      <c r="K5" s="6"/>
      <c r="L5" s="6"/>
      <c r="M5" s="6"/>
      <c r="N5" s="6"/>
      <c r="O5" s="6"/>
      <c r="P5" s="6"/>
      <c r="Q5" s="6"/>
      <c r="R5" s="6"/>
      <c r="S5" s="6"/>
      <c r="T5" s="6"/>
      <c r="U5" s="6"/>
      <c r="V5" s="6"/>
      <c r="W5" s="6"/>
      <c r="X5" s="6"/>
      <c r="Y5" s="6"/>
      <c r="Z5" s="6"/>
    </row>
    <row r="6" ht="14.25" customHeight="1">
      <c r="A6" s="9"/>
      <c r="B6" s="9"/>
      <c r="C6" s="22"/>
      <c r="D6" s="6"/>
      <c r="E6" s="6"/>
      <c r="F6" s="6"/>
      <c r="G6" s="6"/>
      <c r="H6" s="6"/>
      <c r="I6" s="6"/>
      <c r="J6" s="6"/>
      <c r="K6" s="6"/>
      <c r="L6" s="6"/>
      <c r="M6" s="6"/>
      <c r="N6" s="6"/>
      <c r="O6" s="6"/>
      <c r="P6" s="6"/>
      <c r="Q6" s="6"/>
      <c r="R6" s="6"/>
      <c r="S6" s="6"/>
      <c r="T6" s="6"/>
      <c r="U6" s="6"/>
      <c r="V6" s="6"/>
      <c r="W6" s="6"/>
      <c r="X6" s="6"/>
      <c r="Y6" s="6"/>
      <c r="Z6" s="6"/>
    </row>
    <row r="7" ht="14.25" customHeight="1">
      <c r="A7" s="29" t="s">
        <v>5</v>
      </c>
      <c r="B7" s="30" t="s">
        <v>12</v>
      </c>
      <c r="C7" s="32"/>
      <c r="D7" s="5"/>
      <c r="E7" s="6"/>
      <c r="F7" s="6"/>
      <c r="G7" s="6"/>
      <c r="H7" s="6"/>
      <c r="I7" s="6"/>
      <c r="J7" s="6"/>
      <c r="K7" s="6"/>
      <c r="L7" s="6"/>
      <c r="M7" s="6"/>
      <c r="N7" s="6"/>
      <c r="O7" s="6"/>
      <c r="P7" s="6"/>
      <c r="Q7" s="6"/>
      <c r="R7" s="6"/>
      <c r="S7" s="6"/>
      <c r="T7" s="6"/>
      <c r="U7" s="6"/>
      <c r="V7" s="6"/>
      <c r="W7" s="6"/>
      <c r="X7" s="6"/>
      <c r="Y7" s="6"/>
      <c r="Z7" s="6"/>
    </row>
    <row r="8" ht="14.25" customHeight="1">
      <c r="A8" s="34" t="s">
        <v>13</v>
      </c>
      <c r="B8" s="35">
        <v>320.0</v>
      </c>
      <c r="C8" s="32"/>
      <c r="D8" s="5"/>
      <c r="E8" s="6"/>
      <c r="F8" s="6"/>
      <c r="G8" s="6"/>
      <c r="H8" s="6"/>
      <c r="I8" s="6"/>
      <c r="J8" s="6"/>
      <c r="K8" s="6"/>
      <c r="L8" s="6"/>
      <c r="M8" s="6"/>
      <c r="N8" s="6"/>
      <c r="O8" s="6"/>
      <c r="P8" s="6"/>
      <c r="Q8" s="6"/>
      <c r="R8" s="6"/>
      <c r="S8" s="6"/>
      <c r="T8" s="6"/>
      <c r="U8" s="6"/>
      <c r="V8" s="6"/>
      <c r="W8" s="6"/>
      <c r="X8" s="6"/>
      <c r="Y8" s="6"/>
      <c r="Z8" s="6"/>
    </row>
    <row r="9" ht="14.25" customHeight="1">
      <c r="A9" s="36" t="s">
        <v>14</v>
      </c>
      <c r="B9" s="37">
        <v>420.0</v>
      </c>
      <c r="C9" s="32"/>
      <c r="D9" s="6"/>
      <c r="E9" s="6"/>
      <c r="F9" s="6"/>
      <c r="G9" s="6"/>
      <c r="H9" s="6"/>
      <c r="I9" s="6"/>
      <c r="J9" s="6"/>
      <c r="K9" s="6"/>
      <c r="L9" s="6"/>
      <c r="M9" s="6"/>
      <c r="N9" s="6"/>
      <c r="O9" s="6"/>
      <c r="P9" s="6"/>
      <c r="Q9" s="6"/>
      <c r="R9" s="6"/>
      <c r="S9" s="6"/>
      <c r="T9" s="6"/>
      <c r="U9" s="6"/>
      <c r="V9" s="6"/>
      <c r="W9" s="6"/>
      <c r="X9" s="6"/>
      <c r="Y9" s="6"/>
      <c r="Z9" s="6"/>
    </row>
    <row r="10" ht="14.25" customHeight="1">
      <c r="A10" s="36" t="s">
        <v>15</v>
      </c>
      <c r="B10" s="37">
        <v>230.0</v>
      </c>
      <c r="C10" s="32"/>
      <c r="D10" s="38"/>
      <c r="E10" s="38"/>
      <c r="F10" s="38"/>
      <c r="G10" s="38"/>
      <c r="H10" s="38"/>
      <c r="I10" s="39"/>
      <c r="J10" s="6"/>
      <c r="K10" s="6"/>
      <c r="L10" s="6"/>
      <c r="M10" s="6"/>
      <c r="N10" s="6"/>
      <c r="O10" s="6"/>
      <c r="P10" s="6"/>
      <c r="Q10" s="6"/>
      <c r="R10" s="6"/>
      <c r="S10" s="6"/>
      <c r="T10" s="6"/>
      <c r="U10" s="6"/>
      <c r="V10" s="6"/>
      <c r="W10" s="6"/>
      <c r="X10" s="6"/>
      <c r="Y10" s="6"/>
      <c r="Z10" s="6"/>
    </row>
    <row r="11" ht="14.25" customHeight="1">
      <c r="A11" s="36" t="s">
        <v>16</v>
      </c>
      <c r="B11" s="41">
        <v>240.0</v>
      </c>
      <c r="C11" s="43" t="s">
        <v>18</v>
      </c>
      <c r="D11" s="44"/>
      <c r="E11" s="44"/>
      <c r="F11" s="45"/>
      <c r="G11" s="50" t="str">
        <f>MROUND(1.02*B10,$C$30) &amp; "-" &amp; MROUND(1.05*B10,$C$30)</f>
        <v>235-240</v>
      </c>
      <c r="H11" s="39"/>
      <c r="I11" s="6"/>
      <c r="J11" s="6"/>
      <c r="K11" s="52"/>
      <c r="L11" s="54"/>
      <c r="M11" s="6"/>
      <c r="N11" s="6"/>
      <c r="O11" s="6"/>
      <c r="P11" s="6"/>
      <c r="Q11" s="6"/>
      <c r="R11" s="6"/>
      <c r="S11" s="6"/>
      <c r="T11" s="6"/>
      <c r="U11" s="6"/>
      <c r="V11" s="6"/>
      <c r="W11" s="6"/>
      <c r="X11" s="6"/>
      <c r="Y11" s="6"/>
      <c r="Z11" s="6"/>
    </row>
    <row r="12" ht="14.25" customHeight="1">
      <c r="A12" s="7"/>
      <c r="B12" s="57"/>
      <c r="C12" s="58" t="s">
        <v>24</v>
      </c>
      <c r="D12" s="59"/>
      <c r="E12" s="59"/>
      <c r="F12" s="59"/>
      <c r="G12" s="61"/>
      <c r="H12" s="6"/>
      <c r="I12" s="6"/>
      <c r="J12" s="6"/>
      <c r="K12" s="6"/>
      <c r="L12" s="6"/>
      <c r="M12" s="6"/>
      <c r="N12" s="6"/>
      <c r="O12" s="6"/>
      <c r="P12" s="6"/>
      <c r="Q12" s="6"/>
      <c r="R12" s="6"/>
      <c r="S12" s="6"/>
      <c r="T12" s="6"/>
      <c r="U12" s="6"/>
      <c r="V12" s="6"/>
      <c r="W12" s="6"/>
      <c r="X12" s="6"/>
      <c r="Y12" s="6"/>
      <c r="Z12" s="6"/>
    </row>
    <row r="13" ht="14.25" customHeight="1">
      <c r="A13" s="21"/>
      <c r="B13" s="22"/>
      <c r="C13" s="22"/>
      <c r="D13" s="6"/>
      <c r="E13" s="6"/>
      <c r="F13" s="6"/>
      <c r="G13" s="6"/>
      <c r="H13" s="6"/>
      <c r="I13" s="6"/>
      <c r="J13" s="6"/>
      <c r="K13" s="6"/>
      <c r="L13" s="6"/>
      <c r="M13" s="6"/>
      <c r="N13" s="6"/>
      <c r="O13" s="6"/>
      <c r="P13" s="6"/>
      <c r="Q13" s="6"/>
      <c r="R13" s="6"/>
      <c r="S13" s="6"/>
      <c r="T13" s="6"/>
      <c r="U13" s="6"/>
      <c r="V13" s="6"/>
      <c r="W13" s="6"/>
      <c r="X13" s="6"/>
      <c r="Y13" s="6"/>
      <c r="Z13" s="6"/>
    </row>
    <row r="14" ht="14.25" customHeight="1">
      <c r="A14" s="62" t="s">
        <v>26</v>
      </c>
      <c r="B14" s="63"/>
      <c r="C14" s="63"/>
      <c r="D14" s="5"/>
      <c r="E14" s="6"/>
      <c r="F14" s="6"/>
      <c r="G14" s="6"/>
      <c r="H14" s="6"/>
      <c r="I14" s="6"/>
      <c r="J14" s="6"/>
      <c r="K14" s="6"/>
      <c r="L14" s="6"/>
      <c r="M14" s="6"/>
      <c r="N14" s="6"/>
      <c r="O14" s="6"/>
      <c r="P14" s="6"/>
      <c r="Q14" s="6"/>
      <c r="R14" s="6"/>
      <c r="S14" s="6"/>
      <c r="T14" s="6"/>
      <c r="U14" s="6"/>
      <c r="V14" s="6"/>
      <c r="W14" s="6"/>
      <c r="X14" s="6"/>
      <c r="Y14" s="6"/>
      <c r="Z14" s="6"/>
    </row>
    <row r="15" ht="14.25" customHeight="1">
      <c r="A15" s="65" t="s">
        <v>27</v>
      </c>
      <c r="B15" s="67" t="s">
        <v>28</v>
      </c>
      <c r="C15" s="69"/>
      <c r="D15" s="61" t="s">
        <v>31</v>
      </c>
      <c r="E15" s="6"/>
      <c r="F15" s="6"/>
      <c r="G15" s="6"/>
      <c r="H15" s="6"/>
      <c r="I15" s="6"/>
      <c r="J15" s="6"/>
      <c r="K15" s="6"/>
      <c r="L15" s="6"/>
      <c r="M15" s="6"/>
      <c r="N15" s="6"/>
      <c r="O15" s="6"/>
      <c r="P15" s="6"/>
      <c r="Q15" s="6"/>
      <c r="R15" s="6"/>
      <c r="S15" s="6"/>
      <c r="T15" s="6"/>
      <c r="U15" s="6"/>
      <c r="V15" s="6"/>
      <c r="W15" s="6"/>
      <c r="X15" s="6"/>
      <c r="Y15" s="6"/>
      <c r="Z15" s="6"/>
    </row>
    <row r="16" ht="14.25" customHeight="1">
      <c r="A16" s="73" t="s">
        <v>33</v>
      </c>
      <c r="B16" s="74" t="s">
        <v>35</v>
      </c>
      <c r="C16" s="75"/>
      <c r="D16" s="61" t="s">
        <v>36</v>
      </c>
      <c r="E16" s="6"/>
      <c r="F16" s="6"/>
      <c r="G16" s="6"/>
      <c r="H16" s="6"/>
      <c r="I16" s="6"/>
      <c r="J16" s="6"/>
      <c r="K16" s="6"/>
      <c r="L16" s="6"/>
      <c r="M16" s="6"/>
      <c r="N16" s="6"/>
      <c r="O16" s="6"/>
      <c r="P16" s="6"/>
      <c r="Q16" s="6"/>
      <c r="R16" s="6"/>
      <c r="S16" s="6"/>
      <c r="T16" s="6"/>
      <c r="U16" s="6"/>
      <c r="V16" s="6"/>
      <c r="W16" s="6"/>
      <c r="X16" s="6"/>
      <c r="Y16" s="6"/>
      <c r="Z16" s="6"/>
    </row>
    <row r="17" ht="14.25" customHeight="1">
      <c r="A17" s="73" t="s">
        <v>37</v>
      </c>
      <c r="B17" s="74" t="s">
        <v>38</v>
      </c>
      <c r="C17" s="75"/>
      <c r="D17" s="61" t="s">
        <v>39</v>
      </c>
      <c r="E17" s="6"/>
      <c r="F17" s="6"/>
      <c r="G17" s="6"/>
      <c r="H17" s="6"/>
      <c r="I17" s="6"/>
      <c r="J17" s="6"/>
      <c r="K17" s="6"/>
      <c r="L17" s="6"/>
      <c r="M17" s="6"/>
      <c r="N17" s="6"/>
      <c r="O17" s="6"/>
      <c r="P17" s="6"/>
      <c r="Q17" s="6"/>
      <c r="R17" s="6"/>
      <c r="S17" s="6"/>
      <c r="T17" s="6"/>
      <c r="U17" s="6"/>
      <c r="V17" s="6"/>
      <c r="W17" s="6"/>
      <c r="X17" s="6"/>
      <c r="Y17" s="6"/>
      <c r="Z17" s="6"/>
    </row>
    <row r="18" ht="14.25" customHeight="1">
      <c r="A18" s="73" t="s">
        <v>41</v>
      </c>
      <c r="B18" s="41" t="s">
        <v>42</v>
      </c>
      <c r="C18" s="75"/>
      <c r="D18" s="61"/>
      <c r="E18" s="6"/>
      <c r="F18" s="6"/>
      <c r="G18" s="6"/>
      <c r="H18" s="6"/>
      <c r="I18" s="6"/>
      <c r="J18" s="6"/>
      <c r="K18" s="6"/>
      <c r="L18" s="6"/>
      <c r="M18" s="6"/>
      <c r="N18" s="6"/>
      <c r="O18" s="6"/>
      <c r="P18" s="6"/>
      <c r="Q18" s="6"/>
      <c r="R18" s="6"/>
      <c r="S18" s="6"/>
      <c r="T18" s="6"/>
      <c r="U18" s="6"/>
      <c r="V18" s="6"/>
      <c r="W18" s="6"/>
      <c r="X18" s="6"/>
      <c r="Y18" s="6"/>
      <c r="Z18" s="6"/>
    </row>
    <row r="19" ht="14.25" customHeight="1">
      <c r="A19" s="78"/>
      <c r="B19" s="79"/>
      <c r="C19" s="79"/>
      <c r="D19" s="39"/>
      <c r="E19" s="39"/>
      <c r="F19" s="39"/>
      <c r="G19" s="6"/>
      <c r="H19" s="6"/>
      <c r="I19" s="6"/>
      <c r="J19" s="6"/>
      <c r="K19" s="6"/>
      <c r="L19" s="6"/>
      <c r="M19" s="6"/>
      <c r="N19" s="6"/>
      <c r="O19" s="6"/>
      <c r="P19" s="6"/>
      <c r="Q19" s="6"/>
      <c r="R19" s="6"/>
      <c r="S19" s="6"/>
      <c r="T19" s="6"/>
      <c r="U19" s="6"/>
      <c r="V19" s="6"/>
      <c r="W19" s="6"/>
      <c r="X19" s="6"/>
      <c r="Y19" s="6"/>
      <c r="Z19" s="6"/>
    </row>
    <row r="20" ht="14.25" customHeight="1">
      <c r="A20" s="62" t="s">
        <v>44</v>
      </c>
      <c r="B20" s="63"/>
      <c r="C20" s="63"/>
      <c r="D20" s="80"/>
      <c r="E20" s="39"/>
      <c r="F20" s="39"/>
      <c r="G20" s="6"/>
      <c r="H20" s="6"/>
      <c r="I20" s="6"/>
      <c r="J20" s="6"/>
      <c r="K20" s="6"/>
      <c r="L20" s="6"/>
      <c r="M20" s="6"/>
      <c r="N20" s="6"/>
      <c r="O20" s="6"/>
      <c r="P20" s="6"/>
      <c r="Q20" s="6"/>
      <c r="R20" s="6"/>
      <c r="S20" s="6"/>
      <c r="T20" s="6"/>
      <c r="U20" s="6"/>
      <c r="V20" s="6"/>
      <c r="W20" s="6"/>
      <c r="X20" s="6"/>
      <c r="Y20" s="6"/>
      <c r="Z20" s="6"/>
    </row>
    <row r="21" ht="14.25" customHeight="1">
      <c r="A21" s="65" t="s">
        <v>45</v>
      </c>
      <c r="B21" s="67" t="s">
        <v>46</v>
      </c>
      <c r="C21" s="69"/>
      <c r="D21" s="81"/>
      <c r="E21" s="82"/>
      <c r="F21" s="83"/>
      <c r="G21" s="6"/>
      <c r="H21" s="6"/>
      <c r="I21" s="6"/>
      <c r="J21" s="6"/>
      <c r="K21" s="6"/>
      <c r="L21" s="6"/>
      <c r="M21" s="6"/>
      <c r="N21" s="6"/>
      <c r="O21" s="6"/>
      <c r="P21" s="6"/>
      <c r="Q21" s="6"/>
      <c r="R21" s="6"/>
      <c r="S21" s="6"/>
      <c r="T21" s="6"/>
      <c r="U21" s="6"/>
      <c r="V21" s="6"/>
      <c r="W21" s="6"/>
      <c r="X21" s="6"/>
      <c r="Y21" s="6"/>
      <c r="Z21" s="6"/>
    </row>
    <row r="22" ht="14.25" customHeight="1">
      <c r="A22" s="84"/>
      <c r="B22" s="79"/>
      <c r="C22" s="79"/>
      <c r="D22" s="85"/>
      <c r="E22" s="52"/>
      <c r="F22" s="54"/>
      <c r="G22" s="6"/>
      <c r="H22" s="6"/>
      <c r="I22" s="6"/>
      <c r="J22" s="6"/>
      <c r="K22" s="6"/>
      <c r="L22" s="6"/>
      <c r="M22" s="6"/>
      <c r="N22" s="6"/>
      <c r="O22" s="6"/>
      <c r="P22" s="6"/>
      <c r="Q22" s="6"/>
      <c r="R22" s="6"/>
      <c r="S22" s="6"/>
      <c r="T22" s="6"/>
      <c r="U22" s="6"/>
      <c r="V22" s="6"/>
      <c r="W22" s="6"/>
      <c r="X22" s="6"/>
      <c r="Y22" s="6"/>
      <c r="Z22" s="6"/>
    </row>
    <row r="23" ht="14.25" customHeight="1">
      <c r="A23" s="62" t="s">
        <v>47</v>
      </c>
      <c r="B23" s="63"/>
      <c r="C23" s="63"/>
      <c r="D23" s="5"/>
      <c r="E23" s="6"/>
      <c r="F23" s="6"/>
      <c r="G23" s="6"/>
      <c r="H23" s="6"/>
      <c r="I23" s="6"/>
      <c r="J23" s="6"/>
      <c r="K23" s="6"/>
      <c r="L23" s="6"/>
      <c r="M23" s="6"/>
      <c r="N23" s="6"/>
      <c r="O23" s="6"/>
      <c r="P23" s="6"/>
      <c r="Q23" s="6"/>
      <c r="R23" s="6"/>
      <c r="S23" s="6"/>
      <c r="T23" s="6"/>
      <c r="U23" s="6"/>
      <c r="V23" s="6"/>
      <c r="W23" s="6"/>
      <c r="X23" s="6"/>
      <c r="Y23" s="6"/>
      <c r="Z23" s="6"/>
    </row>
    <row r="24" ht="14.25" customHeight="1">
      <c r="A24" s="65" t="s">
        <v>48</v>
      </c>
      <c r="B24" s="67" t="s">
        <v>50</v>
      </c>
      <c r="C24" s="69"/>
      <c r="D24" s="5"/>
      <c r="E24" s="6"/>
      <c r="F24" s="6"/>
      <c r="G24" s="6"/>
      <c r="H24" s="6"/>
      <c r="I24" s="6"/>
      <c r="J24" s="6"/>
      <c r="K24" s="6"/>
      <c r="L24" s="6"/>
      <c r="M24" s="6"/>
      <c r="N24" s="6"/>
      <c r="O24" s="6"/>
      <c r="P24" s="6"/>
      <c r="Q24" s="6"/>
      <c r="R24" s="6"/>
      <c r="S24" s="6"/>
      <c r="T24" s="6"/>
      <c r="U24" s="6"/>
      <c r="V24" s="6"/>
      <c r="W24" s="6"/>
      <c r="X24" s="6"/>
      <c r="Y24" s="6"/>
      <c r="Z24" s="6"/>
    </row>
    <row r="25" ht="14.25" customHeight="1">
      <c r="A25" s="73" t="s">
        <v>51</v>
      </c>
      <c r="B25" s="74" t="s">
        <v>52</v>
      </c>
      <c r="C25" s="75"/>
      <c r="D25" s="5"/>
      <c r="E25" s="6"/>
      <c r="F25" s="6"/>
      <c r="G25" s="6"/>
      <c r="H25" s="6"/>
      <c r="I25" s="6"/>
      <c r="J25" s="6"/>
      <c r="K25" s="6"/>
      <c r="L25" s="6"/>
      <c r="M25" s="6"/>
      <c r="N25" s="6"/>
      <c r="O25" s="6"/>
      <c r="P25" s="6"/>
      <c r="Q25" s="6"/>
      <c r="R25" s="6"/>
      <c r="S25" s="6"/>
      <c r="T25" s="6"/>
      <c r="U25" s="6"/>
      <c r="V25" s="6"/>
      <c r="W25" s="6"/>
      <c r="X25" s="6"/>
      <c r="Y25" s="6"/>
      <c r="Z25" s="6"/>
    </row>
    <row r="26" ht="14.25" customHeight="1">
      <c r="A26" s="73" t="s">
        <v>53</v>
      </c>
      <c r="B26" s="74" t="s">
        <v>54</v>
      </c>
      <c r="C26" s="75"/>
      <c r="D26" s="5"/>
      <c r="E26" s="6"/>
      <c r="F26" s="6"/>
      <c r="G26" s="6"/>
      <c r="H26" s="6"/>
      <c r="I26" s="6"/>
      <c r="J26" s="6"/>
      <c r="K26" s="6"/>
      <c r="L26" s="6"/>
      <c r="M26" s="6"/>
      <c r="N26" s="6"/>
      <c r="O26" s="6"/>
      <c r="P26" s="6"/>
      <c r="Q26" s="6"/>
      <c r="R26" s="6"/>
      <c r="S26" s="6"/>
      <c r="T26" s="6"/>
      <c r="U26" s="6"/>
      <c r="V26" s="6"/>
      <c r="W26" s="6"/>
      <c r="X26" s="6"/>
      <c r="Y26" s="6"/>
      <c r="Z26" s="6"/>
    </row>
    <row r="27" ht="14.25" customHeight="1">
      <c r="A27" s="84"/>
      <c r="B27" s="79"/>
      <c r="C27" s="79"/>
      <c r="D27" s="85"/>
      <c r="E27" s="52"/>
      <c r="F27" s="54"/>
      <c r="G27" s="6"/>
      <c r="H27" s="6"/>
      <c r="I27" s="6"/>
      <c r="J27" s="6"/>
      <c r="K27" s="6"/>
      <c r="L27" s="6"/>
      <c r="M27" s="6"/>
      <c r="N27" s="6"/>
      <c r="O27" s="6"/>
      <c r="P27" s="6"/>
      <c r="Q27" s="6"/>
      <c r="R27" s="6"/>
      <c r="S27" s="6"/>
      <c r="T27" s="6"/>
      <c r="U27" s="6"/>
      <c r="V27" s="6"/>
      <c r="W27" s="6"/>
      <c r="X27" s="6"/>
      <c r="Y27" s="6"/>
      <c r="Z27" s="6"/>
    </row>
    <row r="28" ht="14.25" customHeight="1">
      <c r="A28" s="47" t="s">
        <v>56</v>
      </c>
      <c r="B28" s="39"/>
      <c r="C28" s="39"/>
      <c r="D28" s="39"/>
      <c r="E28" s="39"/>
      <c r="F28" s="39"/>
      <c r="G28" s="6"/>
      <c r="H28" s="6"/>
      <c r="I28" s="6"/>
      <c r="J28" s="6"/>
      <c r="K28" s="6"/>
      <c r="L28" s="6"/>
      <c r="M28" s="6"/>
      <c r="N28" s="6"/>
      <c r="O28" s="6"/>
      <c r="P28" s="6"/>
      <c r="Q28" s="6"/>
      <c r="R28" s="6"/>
      <c r="S28" s="6"/>
      <c r="T28" s="6"/>
      <c r="U28" s="6"/>
      <c r="V28" s="6"/>
      <c r="W28" s="6"/>
      <c r="X28" s="6"/>
      <c r="Y28" s="6"/>
      <c r="Z28" s="6"/>
    </row>
    <row r="29" ht="14.25" customHeight="1" collapsed="1">
      <c r="A29" s="6"/>
      <c r="B29" s="6"/>
      <c r="C29" s="6"/>
      <c r="D29" s="6"/>
      <c r="E29" s="6"/>
      <c r="F29" s="6"/>
      <c r="G29" s="6"/>
      <c r="H29" s="6"/>
      <c r="I29" s="6"/>
      <c r="J29" s="6"/>
      <c r="K29" s="6"/>
      <c r="L29" s="6"/>
      <c r="M29" s="6"/>
      <c r="N29" s="6"/>
      <c r="O29" s="6"/>
      <c r="P29" s="6"/>
      <c r="Q29" s="6"/>
      <c r="R29" s="6"/>
      <c r="S29" s="6"/>
      <c r="T29" s="6"/>
      <c r="U29" s="6"/>
      <c r="V29" s="6"/>
      <c r="W29" s="6"/>
      <c r="X29" s="6"/>
      <c r="Y29" s="6"/>
      <c r="Z29" s="6"/>
    </row>
    <row r="30" ht="14.25" hidden="1" customHeight="1" outlineLevel="1">
      <c r="A30" s="91" t="s">
        <v>58</v>
      </c>
      <c r="B30" s="6" t="s">
        <v>59</v>
      </c>
      <c r="C30" s="6">
        <f>IF(B5="kg",2.5,5)</f>
        <v>5</v>
      </c>
      <c r="D30" s="6"/>
      <c r="E30" s="6"/>
      <c r="F30" s="6"/>
      <c r="G30" s="6"/>
      <c r="H30" s="6"/>
      <c r="I30" s="6"/>
      <c r="J30" s="6"/>
      <c r="K30" s="6"/>
      <c r="L30" s="6"/>
      <c r="M30" s="6"/>
      <c r="N30" s="6"/>
      <c r="O30" s="6"/>
      <c r="P30" s="6"/>
      <c r="Q30" s="6"/>
      <c r="R30" s="6"/>
      <c r="S30" s="6"/>
      <c r="T30" s="6"/>
      <c r="U30" s="6"/>
      <c r="V30" s="6"/>
      <c r="W30" s="6"/>
      <c r="X30" s="6"/>
      <c r="Y30" s="6"/>
      <c r="Z30" s="6"/>
    </row>
    <row r="31" ht="14.25" hidden="1" customHeight="1" outlineLevel="1">
      <c r="A31" s="6"/>
      <c r="B31" s="6" t="s">
        <v>11</v>
      </c>
      <c r="C31" s="6"/>
      <c r="D31" s="6"/>
      <c r="E31" s="6"/>
      <c r="F31" s="6"/>
      <c r="G31" s="6"/>
      <c r="H31" s="6"/>
      <c r="I31" s="6"/>
      <c r="J31" s="6"/>
      <c r="K31" s="6"/>
      <c r="L31" s="6"/>
      <c r="M31" s="6"/>
      <c r="N31" s="6"/>
      <c r="O31" s="6"/>
      <c r="P31" s="6"/>
      <c r="Q31" s="6"/>
      <c r="R31" s="6"/>
      <c r="S31" s="6"/>
      <c r="T31" s="6"/>
      <c r="U31" s="6"/>
      <c r="V31" s="6"/>
      <c r="W31" s="6"/>
      <c r="X31" s="6"/>
      <c r="Y31" s="6"/>
      <c r="Z31" s="6"/>
    </row>
    <row r="32" ht="14.25" hidden="1" customHeight="1" outlineLevel="1">
      <c r="A32" s="6"/>
      <c r="B32" s="22"/>
      <c r="C32" s="22"/>
      <c r="D32" s="22"/>
      <c r="E32" s="6"/>
      <c r="F32" s="6"/>
      <c r="G32" s="6"/>
      <c r="H32" s="6"/>
      <c r="I32" s="6"/>
      <c r="J32" s="6"/>
      <c r="K32" s="6"/>
      <c r="L32" s="6"/>
      <c r="M32" s="6"/>
      <c r="N32" s="6"/>
      <c r="O32" s="6"/>
      <c r="P32" s="6"/>
      <c r="Q32" s="6"/>
      <c r="R32" s="6"/>
      <c r="S32" s="6"/>
      <c r="T32" s="6"/>
      <c r="U32" s="6"/>
      <c r="V32" s="6"/>
      <c r="W32" s="6"/>
      <c r="X32" s="6"/>
      <c r="Y32" s="6"/>
      <c r="Z32" s="6"/>
    </row>
    <row r="33" ht="14.25" hidden="1" customHeight="1" outlineLevel="1">
      <c r="A33" s="92" t="s">
        <v>60</v>
      </c>
      <c r="B33" s="93" t="s">
        <v>27</v>
      </c>
      <c r="C33" s="94"/>
      <c r="D33" s="94"/>
      <c r="E33" s="93" t="s">
        <v>33</v>
      </c>
      <c r="F33" s="94"/>
      <c r="G33" s="94"/>
      <c r="H33" s="95" t="s">
        <v>37</v>
      </c>
      <c r="I33" s="94"/>
      <c r="J33" s="94"/>
      <c r="K33" s="95" t="s">
        <v>41</v>
      </c>
      <c r="L33" s="94"/>
      <c r="M33" s="94"/>
      <c r="N33" s="94"/>
      <c r="O33" s="94"/>
      <c r="P33" s="94"/>
      <c r="Q33" s="94"/>
      <c r="R33" s="94"/>
      <c r="S33" s="94"/>
      <c r="T33" s="6"/>
      <c r="U33" s="6"/>
      <c r="V33" s="6"/>
      <c r="W33" s="6"/>
      <c r="X33" s="6"/>
      <c r="Y33" s="6"/>
      <c r="Z33" s="6"/>
    </row>
    <row r="34" ht="14.25" hidden="1" customHeight="1" outlineLevel="1">
      <c r="A34" s="94"/>
      <c r="B34" s="96" t="s">
        <v>28</v>
      </c>
      <c r="C34" s="94"/>
      <c r="D34" s="94"/>
      <c r="E34" s="96" t="s">
        <v>63</v>
      </c>
      <c r="F34" s="94"/>
      <c r="G34" s="94"/>
      <c r="H34" s="97" t="s">
        <v>38</v>
      </c>
      <c r="I34" s="94"/>
      <c r="J34" s="94"/>
      <c r="K34" s="97" t="s">
        <v>64</v>
      </c>
      <c r="L34" s="94"/>
      <c r="M34" s="94"/>
      <c r="N34" s="94"/>
      <c r="O34" s="94"/>
      <c r="P34" s="94"/>
      <c r="Q34" s="94"/>
      <c r="R34" s="94"/>
      <c r="S34" s="94"/>
      <c r="T34" s="6"/>
      <c r="U34" s="6"/>
      <c r="V34" s="6"/>
      <c r="W34" s="6"/>
      <c r="X34" s="6"/>
      <c r="Y34" s="6"/>
      <c r="Z34" s="6"/>
    </row>
    <row r="35" ht="14.25" hidden="1" customHeight="1" outlineLevel="1">
      <c r="A35" s="94"/>
      <c r="B35" s="96" t="s">
        <v>65</v>
      </c>
      <c r="C35" s="94"/>
      <c r="D35" s="94"/>
      <c r="E35" s="96" t="s">
        <v>66</v>
      </c>
      <c r="F35" s="94"/>
      <c r="G35" s="94"/>
      <c r="H35" s="97" t="s">
        <v>67</v>
      </c>
      <c r="I35" s="94"/>
      <c r="J35" s="94"/>
      <c r="K35" s="97" t="s">
        <v>42</v>
      </c>
      <c r="L35" s="94"/>
      <c r="M35" s="94"/>
      <c r="N35" s="94"/>
      <c r="O35" s="94"/>
      <c r="P35" s="94"/>
      <c r="Q35" s="94"/>
      <c r="R35" s="94"/>
      <c r="S35" s="94"/>
      <c r="T35" s="6"/>
      <c r="U35" s="6"/>
      <c r="V35" s="6"/>
      <c r="W35" s="6"/>
      <c r="X35" s="6"/>
      <c r="Y35" s="6"/>
      <c r="Z35" s="6"/>
    </row>
    <row r="36" ht="14.25" hidden="1" customHeight="1" outlineLevel="1">
      <c r="A36" s="94"/>
      <c r="B36" s="96" t="s">
        <v>68</v>
      </c>
      <c r="C36" s="94"/>
      <c r="D36" s="94"/>
      <c r="E36" s="97" t="s">
        <v>35</v>
      </c>
      <c r="F36" s="94"/>
      <c r="G36" s="94"/>
      <c r="H36" s="97" t="s">
        <v>69</v>
      </c>
      <c r="I36" s="94"/>
      <c r="J36" s="94"/>
      <c r="K36" s="97" t="s">
        <v>70</v>
      </c>
      <c r="L36" s="94"/>
      <c r="M36" s="94"/>
      <c r="N36" s="94"/>
      <c r="O36" s="94"/>
      <c r="P36" s="94"/>
      <c r="Q36" s="94"/>
      <c r="R36" s="94"/>
      <c r="S36" s="94"/>
      <c r="T36" s="6"/>
      <c r="U36" s="6"/>
      <c r="V36" s="6"/>
      <c r="W36" s="6"/>
      <c r="X36" s="6"/>
      <c r="Y36" s="6"/>
      <c r="Z36" s="6"/>
    </row>
    <row r="37" ht="14.25" hidden="1" customHeight="1" outlineLevel="1">
      <c r="A37" s="94"/>
      <c r="B37" s="96" t="s">
        <v>71</v>
      </c>
      <c r="C37" s="94"/>
      <c r="D37" s="94"/>
      <c r="E37" s="97" t="s">
        <v>38</v>
      </c>
      <c r="F37" s="94"/>
      <c r="G37" s="94"/>
      <c r="H37" s="97" t="s">
        <v>72</v>
      </c>
      <c r="I37" s="94"/>
      <c r="J37" s="94"/>
      <c r="K37" s="97" t="s">
        <v>73</v>
      </c>
      <c r="L37" s="94"/>
      <c r="M37" s="94"/>
      <c r="N37" s="94"/>
      <c r="O37" s="94"/>
      <c r="P37" s="94"/>
      <c r="Q37" s="94"/>
      <c r="R37" s="94"/>
      <c r="S37" s="94"/>
      <c r="T37" s="6"/>
      <c r="U37" s="6"/>
      <c r="V37" s="6"/>
      <c r="W37" s="6"/>
      <c r="X37" s="6"/>
      <c r="Y37" s="6"/>
      <c r="Z37" s="6"/>
    </row>
    <row r="38" ht="14.25" hidden="1" customHeight="1" outlineLevel="1">
      <c r="A38" s="94"/>
      <c r="B38" s="94"/>
      <c r="C38" s="94"/>
      <c r="D38" s="94"/>
      <c r="E38" s="94"/>
      <c r="F38" s="94"/>
      <c r="G38" s="94"/>
      <c r="H38" s="97" t="s">
        <v>35</v>
      </c>
      <c r="I38" s="94"/>
      <c r="J38" s="94"/>
      <c r="K38" s="97" t="s">
        <v>74</v>
      </c>
      <c r="L38" s="94"/>
      <c r="M38" s="94"/>
      <c r="N38" s="94"/>
      <c r="O38" s="94"/>
      <c r="P38" s="94"/>
      <c r="Q38" s="94"/>
      <c r="R38" s="94"/>
      <c r="S38" s="94"/>
      <c r="T38" s="6"/>
      <c r="U38" s="6"/>
      <c r="V38" s="6"/>
      <c r="W38" s="6"/>
      <c r="X38" s="6"/>
      <c r="Y38" s="6"/>
      <c r="Z38" s="6"/>
    </row>
    <row r="39" ht="14.25" hidden="1" customHeight="1" outlineLevel="1">
      <c r="A39" s="94"/>
      <c r="B39" s="94"/>
      <c r="C39" s="94"/>
      <c r="D39" s="94"/>
      <c r="E39" s="94"/>
      <c r="F39" s="94"/>
      <c r="G39" s="94"/>
      <c r="H39" s="94"/>
      <c r="I39" s="94"/>
      <c r="J39" s="94"/>
      <c r="K39" s="94"/>
      <c r="L39" s="94"/>
      <c r="M39" s="94"/>
      <c r="N39" s="94"/>
      <c r="O39" s="94"/>
      <c r="P39" s="94"/>
      <c r="Q39" s="94"/>
      <c r="R39" s="94"/>
      <c r="S39" s="94"/>
      <c r="T39" s="6"/>
      <c r="U39" s="6"/>
      <c r="V39" s="6"/>
      <c r="W39" s="6"/>
      <c r="X39" s="6"/>
      <c r="Y39" s="6"/>
      <c r="Z39" s="6"/>
    </row>
    <row r="40" ht="14.25" hidden="1" customHeight="1" outlineLevel="1">
      <c r="A40" s="94"/>
      <c r="B40" s="94"/>
      <c r="C40" s="94"/>
      <c r="D40" s="94"/>
      <c r="E40" s="94"/>
      <c r="F40" s="94"/>
      <c r="G40" s="94"/>
      <c r="H40" s="94"/>
      <c r="I40" s="94"/>
      <c r="J40" s="94"/>
      <c r="K40" s="94"/>
      <c r="L40" s="94"/>
      <c r="M40" s="94"/>
      <c r="N40" s="94"/>
      <c r="O40" s="94"/>
      <c r="P40" s="94"/>
      <c r="Q40" s="94"/>
      <c r="R40" s="94"/>
      <c r="S40" s="94"/>
      <c r="T40" s="6"/>
      <c r="U40" s="6"/>
      <c r="V40" s="6"/>
      <c r="W40" s="6"/>
      <c r="X40" s="6"/>
      <c r="Y40" s="6"/>
      <c r="Z40" s="6"/>
    </row>
    <row r="41" ht="14.25" hidden="1" customHeight="1" outlineLevel="1">
      <c r="A41" s="92" t="s">
        <v>75</v>
      </c>
      <c r="B41" s="95" t="s">
        <v>76</v>
      </c>
      <c r="C41" s="94"/>
      <c r="D41" s="94"/>
      <c r="E41" s="98" t="s">
        <v>51</v>
      </c>
      <c r="F41" s="94"/>
      <c r="G41" s="94"/>
      <c r="H41" s="95" t="s">
        <v>77</v>
      </c>
      <c r="I41" s="94"/>
      <c r="J41" s="94"/>
      <c r="K41" s="94"/>
      <c r="L41" s="94"/>
      <c r="M41" s="94"/>
      <c r="N41" s="94"/>
      <c r="O41" s="94"/>
      <c r="P41" s="94"/>
      <c r="Q41" s="94"/>
      <c r="R41" s="94"/>
      <c r="S41" s="94"/>
      <c r="T41" s="6"/>
      <c r="U41" s="6"/>
      <c r="V41" s="6"/>
      <c r="W41" s="6"/>
      <c r="X41" s="6"/>
      <c r="Y41" s="6"/>
      <c r="Z41" s="6"/>
    </row>
    <row r="42" hidden="1" outlineLevel="1">
      <c r="A42" s="94"/>
      <c r="B42" s="99" t="s">
        <v>78</v>
      </c>
      <c r="C42" s="94"/>
      <c r="D42" s="94"/>
      <c r="E42" s="97" t="s">
        <v>52</v>
      </c>
      <c r="F42" s="94"/>
      <c r="G42" s="94"/>
      <c r="H42" s="97" t="s">
        <v>79</v>
      </c>
      <c r="I42" s="94"/>
      <c r="J42" s="94"/>
      <c r="K42" s="94"/>
      <c r="L42" s="94"/>
      <c r="M42" s="94"/>
      <c r="N42" s="94"/>
      <c r="O42" s="94"/>
      <c r="P42" s="94"/>
      <c r="Q42" s="94"/>
      <c r="R42" s="94"/>
      <c r="S42" s="94"/>
      <c r="T42" s="39"/>
      <c r="U42" s="39"/>
      <c r="V42" s="39"/>
      <c r="W42" s="39"/>
      <c r="X42" s="39"/>
      <c r="Y42" s="39"/>
      <c r="Z42" s="39"/>
    </row>
    <row r="43" hidden="1" outlineLevel="1">
      <c r="A43" s="94"/>
      <c r="B43" s="99" t="s">
        <v>50</v>
      </c>
      <c r="C43" s="94"/>
      <c r="D43" s="94"/>
      <c r="E43" s="97" t="s">
        <v>80</v>
      </c>
      <c r="F43" s="94"/>
      <c r="G43" s="94"/>
      <c r="H43" s="96" t="s">
        <v>54</v>
      </c>
      <c r="I43" s="94"/>
      <c r="J43" s="94"/>
      <c r="K43" s="94"/>
      <c r="L43" s="94"/>
      <c r="M43" s="94"/>
      <c r="N43" s="94"/>
      <c r="O43" s="94"/>
      <c r="P43" s="94"/>
      <c r="Q43" s="94"/>
      <c r="R43" s="94"/>
      <c r="S43" s="94"/>
      <c r="T43" s="39"/>
      <c r="U43" s="39"/>
      <c r="V43" s="39"/>
      <c r="W43" s="39"/>
      <c r="X43" s="39"/>
      <c r="Y43" s="39"/>
      <c r="Z43" s="39"/>
    </row>
    <row r="44" hidden="1" outlineLevel="1">
      <c r="A44" s="94"/>
      <c r="B44" s="97" t="s">
        <v>81</v>
      </c>
      <c r="C44" s="94"/>
      <c r="D44" s="94"/>
      <c r="E44" s="100" t="s">
        <v>82</v>
      </c>
      <c r="F44" s="94"/>
      <c r="G44" s="94"/>
      <c r="H44" s="99" t="s">
        <v>84</v>
      </c>
      <c r="I44" s="94"/>
      <c r="J44" s="94"/>
      <c r="K44" s="94"/>
      <c r="L44" s="94"/>
      <c r="M44" s="94"/>
      <c r="N44" s="94"/>
      <c r="O44" s="94"/>
      <c r="P44" s="94"/>
      <c r="Q44" s="94"/>
      <c r="R44" s="94"/>
      <c r="S44" s="94"/>
      <c r="T44" s="39"/>
      <c r="U44" s="39"/>
      <c r="V44" s="39"/>
      <c r="W44" s="39"/>
      <c r="X44" s="39"/>
      <c r="Y44" s="39"/>
      <c r="Z44" s="39"/>
    </row>
    <row r="45" hidden="1" outlineLevel="1">
      <c r="A45" s="94"/>
      <c r="B45" s="97" t="s">
        <v>85</v>
      </c>
      <c r="C45" s="94"/>
      <c r="D45" s="94"/>
      <c r="E45" s="97" t="s">
        <v>86</v>
      </c>
      <c r="F45" s="94"/>
      <c r="G45" s="94"/>
      <c r="H45" s="97" t="s">
        <v>87</v>
      </c>
      <c r="I45" s="94"/>
      <c r="J45" s="94"/>
      <c r="K45" s="94"/>
      <c r="L45" s="94"/>
      <c r="M45" s="94"/>
      <c r="N45" s="94"/>
      <c r="O45" s="94"/>
      <c r="P45" s="94"/>
      <c r="Q45" s="94"/>
      <c r="R45" s="94"/>
      <c r="S45" s="94"/>
      <c r="T45" s="39"/>
      <c r="U45" s="39"/>
      <c r="V45" s="39"/>
      <c r="W45" s="39"/>
      <c r="X45" s="39"/>
      <c r="Y45" s="39"/>
      <c r="Z45" s="39"/>
    </row>
    <row r="46" hidden="1" outlineLevel="1">
      <c r="A46" s="94"/>
      <c r="B46" s="97" t="s">
        <v>88</v>
      </c>
      <c r="C46" s="94"/>
      <c r="D46" s="94"/>
      <c r="E46" s="99" t="s">
        <v>89</v>
      </c>
      <c r="F46" s="94"/>
      <c r="G46" s="94"/>
      <c r="H46" s="97" t="s">
        <v>90</v>
      </c>
      <c r="I46" s="94"/>
      <c r="J46" s="94"/>
      <c r="K46" s="94"/>
      <c r="L46" s="94"/>
      <c r="M46" s="94"/>
      <c r="N46" s="94"/>
      <c r="O46" s="94"/>
      <c r="P46" s="94"/>
      <c r="Q46" s="94"/>
      <c r="R46" s="94"/>
      <c r="S46" s="94"/>
      <c r="T46" s="39"/>
      <c r="U46" s="39"/>
      <c r="V46" s="39"/>
      <c r="W46" s="39"/>
      <c r="X46" s="39"/>
      <c r="Y46" s="39"/>
      <c r="Z46" s="39"/>
    </row>
    <row r="47" hidden="1" outlineLevel="1">
      <c r="A47" s="94"/>
      <c r="B47" s="97" t="s">
        <v>91</v>
      </c>
      <c r="C47" s="94"/>
      <c r="D47" s="94"/>
      <c r="E47" s="96" t="s">
        <v>92</v>
      </c>
      <c r="F47" s="94"/>
      <c r="G47" s="94"/>
      <c r="H47" s="97" t="s">
        <v>93</v>
      </c>
      <c r="I47" s="94"/>
      <c r="J47" s="94"/>
      <c r="K47" s="94"/>
      <c r="L47" s="94"/>
      <c r="M47" s="94"/>
      <c r="N47" s="94"/>
      <c r="O47" s="94"/>
      <c r="P47" s="94"/>
      <c r="Q47" s="94"/>
      <c r="R47" s="94"/>
      <c r="S47" s="94"/>
      <c r="T47" s="39"/>
      <c r="U47" s="39"/>
      <c r="V47" s="39"/>
      <c r="W47" s="39"/>
      <c r="X47" s="39"/>
      <c r="Y47" s="39"/>
      <c r="Z47" s="39"/>
    </row>
    <row r="48" hidden="1" outlineLevel="1">
      <c r="A48" s="94"/>
      <c r="B48" s="94"/>
      <c r="C48" s="94"/>
      <c r="D48" s="94"/>
      <c r="E48" s="94"/>
      <c r="F48" s="94"/>
      <c r="G48" s="94"/>
      <c r="H48" s="94"/>
      <c r="I48" s="94"/>
      <c r="J48" s="94"/>
      <c r="K48" s="94"/>
      <c r="L48" s="94"/>
      <c r="M48" s="94"/>
      <c r="N48" s="94"/>
      <c r="O48" s="94"/>
      <c r="P48" s="94"/>
      <c r="Q48" s="94"/>
      <c r="R48" s="94"/>
      <c r="S48" s="94"/>
      <c r="T48" s="39"/>
      <c r="U48" s="39"/>
      <c r="V48" s="39"/>
      <c r="W48" s="39"/>
      <c r="X48" s="39"/>
      <c r="Y48" s="39"/>
      <c r="Z48" s="39"/>
    </row>
    <row r="49" hidden="1" outlineLevel="1">
      <c r="A49" s="94"/>
      <c r="B49" s="94"/>
      <c r="C49" s="94"/>
      <c r="D49" s="94"/>
      <c r="E49" s="94"/>
      <c r="F49" s="94"/>
      <c r="G49" s="94"/>
      <c r="H49" s="94"/>
      <c r="I49" s="94"/>
      <c r="J49" s="94"/>
      <c r="K49" s="94"/>
      <c r="L49" s="94"/>
      <c r="M49" s="94"/>
      <c r="N49" s="94"/>
      <c r="O49" s="94"/>
      <c r="P49" s="94"/>
      <c r="Q49" s="94"/>
      <c r="R49" s="94"/>
      <c r="S49" s="94"/>
      <c r="T49" s="39"/>
      <c r="U49" s="39"/>
      <c r="V49" s="39"/>
      <c r="W49" s="39"/>
      <c r="X49" s="39"/>
      <c r="Y49" s="39"/>
      <c r="Z49" s="39"/>
    </row>
    <row r="50" hidden="1" outlineLevel="1">
      <c r="A50" s="104" t="s">
        <v>96</v>
      </c>
      <c r="B50" s="105" t="s">
        <v>97</v>
      </c>
      <c r="C50" s="94"/>
      <c r="D50" s="94"/>
      <c r="E50" s="94"/>
      <c r="F50" s="94"/>
      <c r="G50" s="94"/>
      <c r="H50" s="94"/>
      <c r="I50" s="94"/>
      <c r="J50" s="94"/>
      <c r="K50" s="94"/>
      <c r="L50" s="94"/>
      <c r="M50" s="94"/>
      <c r="N50" s="94"/>
      <c r="O50" s="94"/>
      <c r="P50" s="94"/>
      <c r="Q50" s="94"/>
      <c r="R50" s="94"/>
      <c r="S50" s="94"/>
      <c r="T50" s="39"/>
      <c r="U50" s="39"/>
      <c r="V50" s="39"/>
      <c r="W50" s="39"/>
      <c r="X50" s="39"/>
      <c r="Y50" s="39"/>
      <c r="Z50" s="39"/>
    </row>
    <row r="51" hidden="1" outlineLevel="1">
      <c r="A51" s="94"/>
      <c r="B51" s="107" t="s">
        <v>98</v>
      </c>
      <c r="C51" s="94"/>
      <c r="D51" s="94"/>
      <c r="E51" s="94"/>
      <c r="F51" s="94"/>
      <c r="G51" s="94"/>
      <c r="H51" s="94"/>
      <c r="I51" s="94"/>
      <c r="J51" s="94"/>
      <c r="K51" s="94"/>
      <c r="L51" s="94"/>
      <c r="M51" s="94"/>
      <c r="N51" s="94"/>
      <c r="O51" s="94"/>
      <c r="P51" s="94"/>
      <c r="Q51" s="94"/>
      <c r="R51" s="94"/>
      <c r="S51" s="94"/>
      <c r="T51" s="39"/>
      <c r="U51" s="39"/>
      <c r="V51" s="39"/>
      <c r="W51" s="39"/>
      <c r="X51" s="39"/>
      <c r="Y51" s="39"/>
      <c r="Z51" s="39"/>
    </row>
    <row r="52" hidden="1" outlineLevel="1">
      <c r="A52" s="94"/>
      <c r="B52" s="107" t="s">
        <v>100</v>
      </c>
      <c r="C52" s="94"/>
      <c r="D52" s="94"/>
      <c r="E52" s="94"/>
      <c r="F52" s="94"/>
      <c r="G52" s="94"/>
      <c r="H52" s="94"/>
      <c r="I52" s="94"/>
      <c r="J52" s="94"/>
      <c r="K52" s="94"/>
      <c r="L52" s="94"/>
      <c r="M52" s="94"/>
      <c r="N52" s="94"/>
      <c r="O52" s="94"/>
      <c r="P52" s="94"/>
      <c r="Q52" s="94"/>
      <c r="R52" s="94"/>
      <c r="S52" s="94"/>
      <c r="T52" s="39"/>
      <c r="U52" s="39"/>
      <c r="V52" s="39"/>
      <c r="W52" s="39"/>
      <c r="X52" s="39"/>
      <c r="Y52" s="39"/>
      <c r="Z52" s="39"/>
    </row>
    <row r="53" hidden="1" outlineLevel="1">
      <c r="A53" s="94"/>
      <c r="B53" s="107" t="s">
        <v>101</v>
      </c>
      <c r="C53" s="94"/>
      <c r="D53" s="94"/>
      <c r="E53" s="94"/>
      <c r="F53" s="94"/>
      <c r="G53" s="94"/>
      <c r="H53" s="94"/>
      <c r="I53" s="94"/>
      <c r="J53" s="94"/>
      <c r="K53" s="94"/>
      <c r="L53" s="94"/>
      <c r="M53" s="94"/>
      <c r="N53" s="94"/>
      <c r="O53" s="94"/>
      <c r="P53" s="94"/>
      <c r="Q53" s="94"/>
      <c r="R53" s="94"/>
      <c r="S53" s="94"/>
      <c r="T53" s="39"/>
      <c r="U53" s="39"/>
      <c r="V53" s="39"/>
      <c r="W53" s="39"/>
      <c r="X53" s="39"/>
      <c r="Y53" s="39"/>
      <c r="Z53" s="39"/>
    </row>
    <row r="54" hidden="1" outlineLevel="1">
      <c r="A54" s="94"/>
      <c r="B54" s="107" t="s">
        <v>46</v>
      </c>
      <c r="C54" s="94"/>
      <c r="D54" s="94"/>
      <c r="E54" s="94"/>
      <c r="F54" s="94"/>
      <c r="G54" s="94"/>
      <c r="H54" s="94"/>
      <c r="I54" s="94"/>
      <c r="J54" s="94"/>
      <c r="K54" s="94"/>
      <c r="L54" s="94"/>
      <c r="M54" s="94"/>
      <c r="N54" s="94"/>
      <c r="O54" s="94"/>
      <c r="P54" s="94"/>
      <c r="Q54" s="94"/>
      <c r="R54" s="94"/>
      <c r="S54" s="94"/>
      <c r="T54" s="39"/>
      <c r="U54" s="39"/>
      <c r="V54" s="39"/>
      <c r="W54" s="39"/>
      <c r="X54" s="39"/>
      <c r="Y54" s="39"/>
      <c r="Z54" s="39"/>
    </row>
    <row r="55" hidden="1" outlineLevel="1">
      <c r="A55" s="94"/>
      <c r="B55" s="107" t="s">
        <v>103</v>
      </c>
      <c r="C55" s="94"/>
      <c r="D55" s="94"/>
      <c r="E55" s="94"/>
      <c r="F55" s="94"/>
      <c r="G55" s="94"/>
      <c r="H55" s="94"/>
      <c r="I55" s="94"/>
      <c r="J55" s="94"/>
      <c r="K55" s="94"/>
      <c r="L55" s="94"/>
      <c r="M55" s="94"/>
      <c r="N55" s="94"/>
      <c r="O55" s="94"/>
      <c r="P55" s="94"/>
      <c r="Q55" s="94"/>
      <c r="R55" s="94"/>
      <c r="S55" s="94"/>
      <c r="T55" s="39"/>
      <c r="U55" s="39"/>
      <c r="V55" s="39"/>
      <c r="W55" s="39"/>
      <c r="X55" s="39"/>
      <c r="Y55" s="39"/>
      <c r="Z55" s="39"/>
    </row>
    <row r="56" hidden="1" outlineLevel="1">
      <c r="A56" s="94"/>
      <c r="B56" s="107" t="s">
        <v>105</v>
      </c>
      <c r="C56" s="94"/>
      <c r="D56" s="94"/>
      <c r="E56" s="94"/>
      <c r="F56" s="94"/>
      <c r="G56" s="94"/>
      <c r="H56" s="94"/>
      <c r="I56" s="94"/>
      <c r="J56" s="94"/>
      <c r="K56" s="94"/>
      <c r="L56" s="94"/>
      <c r="M56" s="94"/>
      <c r="N56" s="94"/>
      <c r="O56" s="94"/>
      <c r="P56" s="94"/>
      <c r="Q56" s="94"/>
      <c r="R56" s="94"/>
      <c r="S56" s="94"/>
      <c r="T56" s="39"/>
      <c r="U56" s="39"/>
      <c r="V56" s="39"/>
      <c r="W56" s="39"/>
      <c r="X56" s="39"/>
      <c r="Y56" s="39"/>
      <c r="Z56" s="39"/>
    </row>
    <row r="57">
      <c r="A57" s="94"/>
      <c r="B57" s="94"/>
      <c r="C57" s="94"/>
      <c r="D57" s="94"/>
      <c r="E57" s="94"/>
      <c r="F57" s="94"/>
      <c r="G57" s="94"/>
      <c r="H57" s="94"/>
      <c r="I57" s="94"/>
      <c r="J57" s="94"/>
      <c r="K57" s="94"/>
      <c r="L57" s="94"/>
      <c r="M57" s="94"/>
      <c r="N57" s="94"/>
      <c r="O57" s="94"/>
      <c r="P57" s="94"/>
      <c r="Q57" s="94"/>
      <c r="R57" s="94"/>
      <c r="S57" s="94"/>
      <c r="T57" s="39"/>
      <c r="U57" s="39"/>
      <c r="V57" s="39"/>
      <c r="W57" s="39"/>
      <c r="X57" s="39"/>
      <c r="Y57" s="39"/>
      <c r="Z57" s="39"/>
    </row>
    <row r="58">
      <c r="A58" s="94"/>
      <c r="B58" s="94"/>
      <c r="C58" s="94"/>
      <c r="D58" s="94"/>
      <c r="E58" s="94"/>
      <c r="F58" s="94"/>
      <c r="G58" s="94"/>
      <c r="H58" s="94"/>
      <c r="I58" s="94"/>
      <c r="J58" s="94"/>
      <c r="K58" s="94"/>
      <c r="L58" s="94"/>
      <c r="M58" s="94"/>
      <c r="N58" s="94"/>
      <c r="O58" s="94"/>
      <c r="P58" s="94"/>
      <c r="Q58" s="94"/>
      <c r="R58" s="94"/>
      <c r="S58" s="94"/>
      <c r="T58" s="39"/>
      <c r="U58" s="39"/>
      <c r="V58" s="39"/>
      <c r="W58" s="39"/>
      <c r="X58" s="39"/>
      <c r="Y58" s="39"/>
      <c r="Z58" s="39"/>
    </row>
    <row r="59" ht="14.25" customHeight="1">
      <c r="A59" s="108" t="s">
        <v>106</v>
      </c>
      <c r="B59" s="109" t="s">
        <v>107</v>
      </c>
      <c r="C59" s="110"/>
      <c r="D59" s="80"/>
      <c r="E59" s="109" t="s">
        <v>108</v>
      </c>
      <c r="F59" s="110"/>
      <c r="G59" s="80"/>
      <c r="H59" s="109" t="s">
        <v>109</v>
      </c>
      <c r="I59" s="110"/>
      <c r="J59" s="80"/>
      <c r="K59" s="109" t="s">
        <v>110</v>
      </c>
      <c r="L59" s="110"/>
      <c r="M59" s="80"/>
      <c r="N59" s="109" t="s">
        <v>111</v>
      </c>
      <c r="O59" s="110"/>
      <c r="P59" s="80"/>
      <c r="Q59" s="109" t="s">
        <v>112</v>
      </c>
      <c r="R59" s="110"/>
      <c r="S59" s="80"/>
      <c r="T59" s="111"/>
      <c r="U59" s="111"/>
      <c r="V59" s="111"/>
      <c r="W59" s="111"/>
      <c r="X59" s="111"/>
      <c r="Y59" s="111"/>
      <c r="Z59" s="111"/>
    </row>
    <row r="60" ht="14.25" customHeight="1">
      <c r="A60" s="94"/>
      <c r="B60" s="112" t="s">
        <v>113</v>
      </c>
      <c r="C60" s="94"/>
      <c r="D60" s="94"/>
      <c r="E60" s="112" t="s">
        <v>114</v>
      </c>
      <c r="F60" s="94"/>
      <c r="G60" s="94"/>
      <c r="H60" s="112" t="s">
        <v>115</v>
      </c>
      <c r="I60" s="113"/>
      <c r="J60" s="94"/>
      <c r="K60" s="112" t="s">
        <v>116</v>
      </c>
      <c r="L60" s="94"/>
      <c r="M60" s="94"/>
      <c r="N60" s="99" t="s">
        <v>117</v>
      </c>
      <c r="O60" s="94"/>
      <c r="P60" s="94"/>
      <c r="Q60" s="99" t="s">
        <v>118</v>
      </c>
      <c r="R60" s="94"/>
      <c r="S60" s="94"/>
      <c r="T60" s="6"/>
      <c r="U60" s="6"/>
      <c r="V60" s="6"/>
      <c r="W60" s="6"/>
      <c r="X60" s="6"/>
      <c r="Y60" s="6"/>
      <c r="Z60" s="6"/>
    </row>
    <row r="61" ht="14.25" customHeight="1">
      <c r="A61" s="114" t="s">
        <v>119</v>
      </c>
      <c r="B61" s="112" t="s">
        <v>120</v>
      </c>
      <c r="C61" s="94"/>
      <c r="D61" s="94"/>
      <c r="E61" s="96" t="s">
        <v>121</v>
      </c>
      <c r="F61" s="94"/>
      <c r="G61" s="94"/>
      <c r="H61" s="115" t="s">
        <v>122</v>
      </c>
      <c r="I61" s="113"/>
      <c r="J61" s="94"/>
      <c r="K61" s="112" t="s">
        <v>123</v>
      </c>
      <c r="L61" s="94"/>
      <c r="M61" s="94"/>
      <c r="N61" s="97" t="s">
        <v>124</v>
      </c>
      <c r="O61" s="94"/>
      <c r="P61" s="94"/>
      <c r="Q61" s="99" t="s">
        <v>125</v>
      </c>
      <c r="R61" s="94"/>
      <c r="S61" s="94"/>
      <c r="T61" s="6"/>
      <c r="U61" s="6"/>
      <c r="V61" s="6"/>
      <c r="W61" s="6"/>
      <c r="X61" s="6"/>
      <c r="Y61" s="6"/>
      <c r="Z61" s="6"/>
    </row>
    <row r="62" ht="14.25" customHeight="1">
      <c r="A62" s="114" t="s">
        <v>126</v>
      </c>
      <c r="B62" s="116" t="s">
        <v>127</v>
      </c>
      <c r="C62" s="94"/>
      <c r="D62" s="94"/>
      <c r="E62" s="112" t="s">
        <v>128</v>
      </c>
      <c r="F62" s="94"/>
      <c r="G62" s="94"/>
      <c r="H62" s="112" t="s">
        <v>129</v>
      </c>
      <c r="I62" s="113"/>
      <c r="J62" s="94"/>
      <c r="K62" s="112" t="s">
        <v>130</v>
      </c>
      <c r="L62" s="94"/>
      <c r="M62" s="94"/>
      <c r="N62" s="99" t="s">
        <v>131</v>
      </c>
      <c r="O62" s="94"/>
      <c r="P62" s="94"/>
      <c r="Q62" s="99" t="s">
        <v>132</v>
      </c>
      <c r="R62" s="94"/>
      <c r="S62" s="94"/>
      <c r="T62" s="6"/>
      <c r="U62" s="6"/>
      <c r="V62" s="6"/>
      <c r="W62" s="6"/>
      <c r="X62" s="6"/>
      <c r="Y62" s="6"/>
      <c r="Z62" s="6"/>
    </row>
    <row r="63" ht="14.25" customHeight="1">
      <c r="A63" s="114" t="s">
        <v>133</v>
      </c>
      <c r="B63" s="112" t="s">
        <v>134</v>
      </c>
      <c r="C63" s="94"/>
      <c r="D63" s="94"/>
      <c r="E63" s="107" t="s">
        <v>135</v>
      </c>
      <c r="F63" s="94"/>
      <c r="G63" s="94"/>
      <c r="H63" s="115" t="s">
        <v>136</v>
      </c>
      <c r="I63" s="113"/>
      <c r="J63" s="94"/>
      <c r="K63" s="112" t="s">
        <v>137</v>
      </c>
      <c r="L63" s="94"/>
      <c r="M63" s="94"/>
      <c r="N63" s="94" t="s">
        <v>138</v>
      </c>
      <c r="O63" s="94"/>
      <c r="P63" s="94"/>
      <c r="Q63" s="99" t="s">
        <v>139</v>
      </c>
      <c r="R63" s="94"/>
      <c r="S63" s="94"/>
      <c r="T63" s="6"/>
      <c r="U63" s="6"/>
      <c r="V63" s="6"/>
      <c r="W63" s="6"/>
      <c r="X63" s="6"/>
      <c r="Y63" s="6"/>
      <c r="Z63" s="6"/>
    </row>
    <row r="64" ht="14.25" customHeight="1">
      <c r="A64" s="114" t="s">
        <v>140</v>
      </c>
      <c r="B64" s="112" t="s">
        <v>141</v>
      </c>
      <c r="C64" s="94"/>
      <c r="D64" s="94"/>
      <c r="E64" s="117" t="s">
        <v>142</v>
      </c>
      <c r="F64" s="94"/>
      <c r="G64" s="94"/>
      <c r="H64" s="112" t="s">
        <v>143</v>
      </c>
      <c r="I64" s="113"/>
      <c r="J64" s="94"/>
      <c r="K64" s="116" t="s">
        <v>144</v>
      </c>
      <c r="L64" s="94"/>
      <c r="M64" s="94"/>
      <c r="N64" s="94" t="s">
        <v>145</v>
      </c>
      <c r="O64" s="94"/>
      <c r="P64" s="94"/>
      <c r="Q64" s="99" t="s">
        <v>146</v>
      </c>
      <c r="R64" s="94"/>
      <c r="S64" s="94"/>
      <c r="T64" s="6"/>
      <c r="U64" s="6"/>
      <c r="V64" s="6"/>
      <c r="W64" s="6"/>
      <c r="X64" s="6"/>
      <c r="Y64" s="6"/>
      <c r="Z64" s="6"/>
    </row>
    <row r="65" ht="14.25" customHeight="1">
      <c r="A65" s="114" t="s">
        <v>147</v>
      </c>
      <c r="B65" s="99" t="s">
        <v>148</v>
      </c>
      <c r="C65" s="94"/>
      <c r="D65" s="94"/>
      <c r="E65" s="107" t="s">
        <v>149</v>
      </c>
      <c r="F65" s="94"/>
      <c r="G65" s="94"/>
      <c r="H65" s="115" t="s">
        <v>150</v>
      </c>
      <c r="I65" s="113"/>
      <c r="J65" s="94"/>
      <c r="K65" s="112" t="s">
        <v>151</v>
      </c>
      <c r="L65" s="94"/>
      <c r="M65" s="94"/>
      <c r="N65" s="99" t="s">
        <v>152</v>
      </c>
      <c r="O65" s="94"/>
      <c r="P65" s="94"/>
      <c r="Q65" s="97" t="s">
        <v>153</v>
      </c>
      <c r="R65" s="94"/>
      <c r="S65" s="94"/>
      <c r="T65" s="6"/>
      <c r="U65" s="6"/>
      <c r="V65" s="6"/>
      <c r="W65" s="6"/>
      <c r="X65" s="6"/>
      <c r="Y65" s="6"/>
      <c r="Z65" s="6"/>
    </row>
    <row r="66" ht="14.25" customHeight="1">
      <c r="A66" s="114" t="s">
        <v>154</v>
      </c>
      <c r="B66" s="94" t="s">
        <v>155</v>
      </c>
      <c r="C66" s="94"/>
      <c r="D66" s="94"/>
      <c r="E66" s="99" t="s">
        <v>156</v>
      </c>
      <c r="F66" s="94"/>
      <c r="G66" s="94"/>
      <c r="H66" s="99" t="s">
        <v>157</v>
      </c>
      <c r="I66" s="94"/>
      <c r="J66" s="94"/>
      <c r="K66" s="94"/>
      <c r="L66" s="94"/>
      <c r="M66" s="94"/>
      <c r="N66" s="99" t="s">
        <v>158</v>
      </c>
      <c r="O66" s="94"/>
      <c r="P66" s="94"/>
      <c r="Q66" s="118" t="s">
        <v>159</v>
      </c>
      <c r="R66" s="94"/>
      <c r="S66" s="94"/>
      <c r="T66" s="6"/>
      <c r="U66" s="6"/>
      <c r="V66" s="6"/>
      <c r="W66" s="6"/>
      <c r="X66" s="6"/>
      <c r="Y66" s="6"/>
      <c r="Z66" s="6"/>
    </row>
    <row r="67" ht="14.25" customHeight="1">
      <c r="A67" s="114" t="s">
        <v>161</v>
      </c>
      <c r="B67" s="107" t="s">
        <v>162</v>
      </c>
      <c r="C67" s="94"/>
      <c r="D67" s="94"/>
      <c r="E67" s="107" t="s">
        <v>163</v>
      </c>
      <c r="F67" s="94"/>
      <c r="G67" s="94"/>
      <c r="H67" s="99" t="s">
        <v>164</v>
      </c>
      <c r="I67" s="94"/>
      <c r="J67" s="94"/>
      <c r="K67" s="94"/>
      <c r="L67" s="94"/>
      <c r="M67" s="94"/>
      <c r="N67" s="99" t="s">
        <v>165</v>
      </c>
      <c r="O67" s="94"/>
      <c r="P67" s="94"/>
      <c r="Q67" s="94"/>
      <c r="R67" s="94"/>
      <c r="S67" s="94"/>
      <c r="T67" s="6"/>
      <c r="U67" s="6"/>
      <c r="V67" s="6"/>
      <c r="W67" s="6"/>
      <c r="X67" s="6"/>
      <c r="Y67" s="6"/>
      <c r="Z67" s="6"/>
    </row>
    <row r="68" ht="14.25" customHeight="1">
      <c r="A68" s="114" t="s">
        <v>167</v>
      </c>
      <c r="B68" s="96" t="s">
        <v>168</v>
      </c>
      <c r="C68" s="94"/>
      <c r="D68" s="94"/>
      <c r="E68" s="107" t="s">
        <v>169</v>
      </c>
      <c r="F68" s="94"/>
      <c r="G68" s="94"/>
      <c r="H68" s="94" t="s">
        <v>170</v>
      </c>
      <c r="I68" s="94"/>
      <c r="J68" s="94"/>
      <c r="K68" s="94"/>
      <c r="L68" s="94"/>
      <c r="M68" s="94"/>
      <c r="N68" s="99" t="s">
        <v>171</v>
      </c>
      <c r="O68" s="94"/>
      <c r="P68" s="94"/>
      <c r="Q68" s="94"/>
      <c r="R68" s="94"/>
      <c r="S68" s="94"/>
      <c r="T68" s="6"/>
      <c r="U68" s="6"/>
      <c r="V68" s="6"/>
      <c r="W68" s="6"/>
      <c r="X68" s="6"/>
      <c r="Y68" s="6"/>
      <c r="Z68" s="6"/>
    </row>
    <row r="69" ht="14.25" customHeight="1">
      <c r="A69" s="94"/>
      <c r="B69" s="117" t="s">
        <v>172</v>
      </c>
      <c r="C69" s="94"/>
      <c r="D69" s="94"/>
      <c r="E69" s="99" t="s">
        <v>173</v>
      </c>
      <c r="F69" s="94"/>
      <c r="G69" s="94"/>
      <c r="H69" s="96" t="s">
        <v>174</v>
      </c>
      <c r="I69" s="94"/>
      <c r="J69" s="94"/>
      <c r="K69" s="94"/>
      <c r="L69" s="94"/>
      <c r="M69" s="94"/>
      <c r="N69" s="97" t="s">
        <v>175</v>
      </c>
      <c r="O69" s="94"/>
      <c r="P69" s="94"/>
      <c r="Q69" s="94"/>
      <c r="R69" s="94"/>
      <c r="S69" s="94"/>
      <c r="T69" s="6"/>
      <c r="U69" s="6"/>
      <c r="V69" s="6"/>
      <c r="W69" s="6"/>
      <c r="X69" s="6"/>
      <c r="Y69" s="6"/>
      <c r="Z69" s="6"/>
    </row>
    <row r="70" ht="14.25" customHeight="1">
      <c r="A70" s="94"/>
      <c r="B70" s="119" t="s">
        <v>176</v>
      </c>
      <c r="C70" s="94"/>
      <c r="D70" s="94"/>
      <c r="E70" s="94"/>
      <c r="F70" s="94"/>
      <c r="G70" s="94"/>
      <c r="H70" s="94"/>
      <c r="I70" s="94"/>
      <c r="J70" s="94"/>
      <c r="K70" s="94"/>
      <c r="L70" s="94"/>
      <c r="M70" s="94"/>
      <c r="N70" s="97" t="s">
        <v>177</v>
      </c>
      <c r="O70" s="94"/>
      <c r="P70" s="94"/>
      <c r="Q70" s="94"/>
      <c r="R70" s="94"/>
      <c r="S70" s="94"/>
      <c r="T70" s="6"/>
      <c r="U70" s="6"/>
      <c r="V70" s="6"/>
      <c r="W70" s="6"/>
      <c r="X70" s="6"/>
      <c r="Y70" s="6"/>
      <c r="Z70" s="6"/>
    </row>
    <row r="71" ht="14.25" customHeight="1">
      <c r="A71" s="94"/>
      <c r="B71" s="94"/>
      <c r="C71" s="94"/>
      <c r="D71" s="94"/>
      <c r="E71" s="94"/>
      <c r="F71" s="94"/>
      <c r="G71" s="94"/>
      <c r="H71" s="94"/>
      <c r="I71" s="94"/>
      <c r="J71" s="94"/>
      <c r="K71" s="94"/>
      <c r="L71" s="94"/>
      <c r="M71" s="94"/>
      <c r="N71" s="97" t="s">
        <v>178</v>
      </c>
      <c r="O71" s="94"/>
      <c r="P71" s="94"/>
      <c r="Q71" s="94"/>
      <c r="R71" s="94"/>
      <c r="S71" s="94"/>
      <c r="T71" s="6"/>
      <c r="U71" s="6"/>
      <c r="V71" s="6"/>
      <c r="W71" s="6"/>
      <c r="X71" s="6"/>
      <c r="Y71" s="6"/>
      <c r="Z71" s="6"/>
    </row>
    <row r="72" ht="14.25" customHeight="1">
      <c r="A72" s="94"/>
      <c r="B72" s="94"/>
      <c r="C72" s="94"/>
      <c r="D72" s="94"/>
      <c r="E72" s="94"/>
      <c r="F72" s="94"/>
      <c r="G72" s="94"/>
      <c r="H72" s="94"/>
      <c r="I72" s="94"/>
      <c r="J72" s="94"/>
      <c r="K72" s="94"/>
      <c r="L72" s="94"/>
      <c r="M72" s="94"/>
      <c r="N72" s="96" t="s">
        <v>179</v>
      </c>
      <c r="O72" s="94"/>
      <c r="P72" s="94"/>
      <c r="Q72" s="94"/>
      <c r="R72" s="94"/>
      <c r="S72" s="94"/>
      <c r="T72" s="6"/>
      <c r="U72" s="6"/>
      <c r="V72" s="6"/>
      <c r="W72" s="6"/>
      <c r="X72" s="6"/>
      <c r="Y72" s="6"/>
      <c r="Z72" s="6"/>
    </row>
    <row r="73" ht="14.25" customHeight="1">
      <c r="A73" s="94"/>
      <c r="B73" s="94"/>
      <c r="C73" s="94"/>
      <c r="D73" s="94"/>
      <c r="E73" s="94"/>
      <c r="F73" s="94"/>
      <c r="G73" s="94"/>
      <c r="H73" s="94"/>
      <c r="I73" s="94"/>
      <c r="J73" s="94"/>
      <c r="K73" s="94"/>
      <c r="L73" s="94"/>
      <c r="M73" s="94"/>
      <c r="N73" s="97" t="s">
        <v>180</v>
      </c>
      <c r="O73" s="94"/>
      <c r="P73" s="94"/>
      <c r="Q73" s="94"/>
      <c r="R73" s="6"/>
      <c r="S73" s="6"/>
      <c r="T73" s="6"/>
      <c r="U73" s="6"/>
      <c r="V73" s="6"/>
      <c r="W73" s="6"/>
      <c r="X73" s="6"/>
      <c r="Y73" s="6"/>
      <c r="Z73" s="6"/>
    </row>
  </sheetData>
  <mergeCells count="16">
    <mergeCell ref="A1:J1"/>
    <mergeCell ref="B3:D3"/>
    <mergeCell ref="B15:C15"/>
    <mergeCell ref="B16:C16"/>
    <mergeCell ref="B17:C17"/>
    <mergeCell ref="B18:C18"/>
    <mergeCell ref="B21:C21"/>
    <mergeCell ref="N59:P59"/>
    <mergeCell ref="Q59:S59"/>
    <mergeCell ref="B24:C24"/>
    <mergeCell ref="B25:C25"/>
    <mergeCell ref="B26:C26"/>
    <mergeCell ref="B59:D59"/>
    <mergeCell ref="E59:G59"/>
    <mergeCell ref="H59:J59"/>
    <mergeCell ref="K59:M59"/>
  </mergeCells>
  <dataValidations>
    <dataValidation type="list" allowBlank="1" sqref="B21">
      <formula1>Inputs!$B$51:$B$56</formula1>
    </dataValidation>
    <dataValidation type="list" allowBlank="1" sqref="B26">
      <formula1>Inputs!$H$42:$H$48</formula1>
    </dataValidation>
    <dataValidation type="list" allowBlank="1" sqref="B24">
      <formula1>Inputs!$B$42:$B$47</formula1>
    </dataValidation>
    <dataValidation type="list" allowBlank="1" showErrorMessage="1" sqref="B5">
      <formula1>$B$30:$B$31</formula1>
    </dataValidation>
    <dataValidation type="list" allowBlank="1" sqref="B18">
      <formula1>Inputs!$K$34:$K$38</formula1>
    </dataValidation>
    <dataValidation type="list" allowBlank="1" sqref="B15">
      <formula1>Inputs!$B$34:$B$38</formula1>
    </dataValidation>
    <dataValidation type="list" allowBlank="1" sqref="B16">
      <formula1>Inputs!$E$34:$E$38</formula1>
    </dataValidation>
    <dataValidation type="list" allowBlank="1" sqref="B25">
      <formula1>Inputs!$E$42:$E$48</formula1>
    </dataValidation>
    <dataValidation type="list" allowBlank="1" sqref="B17">
      <formula1>Inputs!$H$34:$H$38</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outlineLevelRow="1"/>
  <cols>
    <col customWidth="1" min="1" max="1" width="9.86"/>
    <col customWidth="1" min="2" max="2" width="24.29"/>
    <col customWidth="1" min="3" max="7" width="9.0"/>
    <col customWidth="1" min="8" max="27" width="8.71"/>
  </cols>
  <sheetData>
    <row r="1" ht="14.25" customHeight="1">
      <c r="A1" s="3" t="s">
        <v>0</v>
      </c>
      <c r="B1" s="2"/>
      <c r="C1" s="2"/>
      <c r="D1" s="2"/>
      <c r="E1" s="2"/>
      <c r="F1" s="4"/>
      <c r="G1" s="5"/>
      <c r="H1" s="6"/>
      <c r="I1" s="6"/>
      <c r="J1" s="6"/>
      <c r="K1" s="6"/>
      <c r="L1" s="6"/>
      <c r="M1" s="6"/>
      <c r="N1" s="6"/>
      <c r="O1" s="6"/>
      <c r="P1" s="6"/>
      <c r="Q1" s="6"/>
      <c r="R1" s="6"/>
      <c r="S1" s="6"/>
      <c r="T1" s="6"/>
      <c r="U1" s="6"/>
      <c r="V1" s="6"/>
      <c r="W1" s="6"/>
      <c r="X1" s="6"/>
      <c r="Y1" s="6"/>
      <c r="Z1" s="6"/>
      <c r="AA1" s="6"/>
    </row>
    <row r="2" ht="14.25" customHeight="1">
      <c r="A2" s="8"/>
      <c r="B2" s="10"/>
      <c r="C2" s="10"/>
      <c r="D2" s="11"/>
      <c r="E2" s="10"/>
      <c r="F2" s="10"/>
      <c r="G2" s="5"/>
      <c r="H2" s="6"/>
      <c r="I2" s="6"/>
      <c r="J2" s="6"/>
      <c r="K2" s="6"/>
      <c r="L2" s="6"/>
      <c r="M2" s="6"/>
      <c r="N2" s="6"/>
      <c r="O2" s="6"/>
      <c r="P2" s="6"/>
      <c r="Q2" s="6"/>
      <c r="R2" s="6"/>
      <c r="S2" s="6"/>
      <c r="T2" s="6"/>
      <c r="U2" s="6"/>
      <c r="V2" s="6"/>
      <c r="W2" s="6"/>
      <c r="X2" s="6"/>
      <c r="Y2" s="6"/>
      <c r="Z2" s="6"/>
      <c r="AA2" s="6"/>
    </row>
    <row r="3" ht="14.25" customHeight="1">
      <c r="A3" s="13"/>
      <c r="B3" s="15" t="s">
        <v>5</v>
      </c>
      <c r="C3" s="17" t="s">
        <v>6</v>
      </c>
      <c r="D3" s="19" t="s">
        <v>7</v>
      </c>
      <c r="E3" s="17" t="s">
        <v>8</v>
      </c>
      <c r="F3" s="20" t="s">
        <v>9</v>
      </c>
      <c r="G3" s="5"/>
      <c r="H3" s="6"/>
      <c r="I3" s="6"/>
      <c r="J3" s="6"/>
      <c r="K3" s="6"/>
      <c r="L3" s="6"/>
      <c r="M3" s="6"/>
      <c r="N3" s="6"/>
      <c r="O3" s="6"/>
      <c r="P3" s="6"/>
      <c r="Q3" s="6"/>
      <c r="R3" s="6"/>
      <c r="S3" s="6"/>
      <c r="T3" s="6"/>
      <c r="U3" s="6"/>
      <c r="V3" s="6"/>
      <c r="W3" s="6"/>
      <c r="X3" s="6"/>
      <c r="Y3" s="6"/>
      <c r="Z3" s="6"/>
      <c r="AA3" s="6"/>
    </row>
    <row r="4" ht="14.25" customHeight="1">
      <c r="A4" s="23"/>
      <c r="B4" s="23"/>
      <c r="C4" s="23"/>
      <c r="D4" s="23"/>
      <c r="E4" s="23"/>
      <c r="F4" s="23"/>
      <c r="G4" s="6"/>
      <c r="H4" s="6"/>
      <c r="I4" s="6"/>
      <c r="J4" s="6"/>
      <c r="K4" s="6"/>
      <c r="L4" s="6"/>
      <c r="M4" s="6"/>
      <c r="N4" s="6"/>
      <c r="O4" s="6"/>
      <c r="P4" s="6"/>
      <c r="Q4" s="6"/>
      <c r="R4" s="6"/>
      <c r="S4" s="6"/>
      <c r="T4" s="6"/>
      <c r="U4" s="6"/>
      <c r="V4" s="6"/>
      <c r="W4" s="6"/>
      <c r="X4" s="6"/>
      <c r="Y4" s="6"/>
      <c r="Z4" s="6"/>
      <c r="AA4" s="6"/>
    </row>
    <row r="5" ht="14.25" customHeight="1">
      <c r="A5" s="26">
        <f>Inputs!$B$3</f>
        <v>43101</v>
      </c>
      <c r="B5" s="27"/>
      <c r="C5" s="27"/>
      <c r="D5" s="27"/>
      <c r="E5" s="27"/>
      <c r="F5" s="28"/>
      <c r="G5" s="6"/>
      <c r="H5" s="6"/>
      <c r="I5" s="6"/>
      <c r="J5" s="6"/>
      <c r="K5" s="6"/>
      <c r="L5" s="6"/>
      <c r="M5" s="6"/>
      <c r="N5" s="6"/>
      <c r="O5" s="6"/>
      <c r="P5" s="6"/>
      <c r="Q5" s="6"/>
      <c r="R5" s="6"/>
      <c r="S5" s="6"/>
      <c r="T5" s="6"/>
      <c r="U5" s="6"/>
      <c r="V5" s="6"/>
      <c r="W5" s="6"/>
      <c r="X5" s="6"/>
      <c r="Y5" s="6"/>
      <c r="Z5" s="6"/>
      <c r="AA5" s="6"/>
    </row>
    <row r="6" ht="14.25" customHeight="1">
      <c r="A6" s="31"/>
      <c r="B6" s="33" t="s">
        <v>13</v>
      </c>
      <c r="C6" s="40">
        <f>MROUND(Inputs!B8*0.8,Inputs!C30)</f>
        <v>255</v>
      </c>
      <c r="D6" s="42" t="s">
        <v>17</v>
      </c>
      <c r="E6" s="40">
        <v>4.0</v>
      </c>
      <c r="F6" s="40">
        <v>6.0</v>
      </c>
      <c r="G6" s="5"/>
      <c r="H6" s="6"/>
      <c r="I6" s="6"/>
      <c r="J6" s="6"/>
      <c r="K6" s="6"/>
      <c r="L6" s="6"/>
      <c r="M6" s="6"/>
      <c r="N6" s="6"/>
      <c r="O6" s="6"/>
      <c r="P6" s="6"/>
      <c r="Q6" s="6"/>
      <c r="R6" s="6"/>
      <c r="S6" s="6"/>
      <c r="T6" s="6"/>
      <c r="U6" s="6"/>
      <c r="V6" s="6"/>
      <c r="W6" s="6"/>
      <c r="X6" s="6"/>
      <c r="Y6" s="6"/>
      <c r="Z6" s="6"/>
      <c r="AA6" s="6"/>
    </row>
    <row r="7" ht="14.25" customHeight="1">
      <c r="A7" s="31"/>
      <c r="B7" s="46" t="s">
        <v>15</v>
      </c>
      <c r="C7" s="48">
        <f>MROUND(Inputs!B10*0.7,Inputs!C30)</f>
        <v>160</v>
      </c>
      <c r="D7" s="49" t="s">
        <v>17</v>
      </c>
      <c r="E7" s="48">
        <v>3.0</v>
      </c>
      <c r="F7" s="48">
        <v>3.0</v>
      </c>
      <c r="G7" s="5"/>
      <c r="H7" s="6"/>
      <c r="I7" s="6"/>
      <c r="J7" s="6"/>
      <c r="K7" s="6"/>
      <c r="L7" s="6"/>
      <c r="M7" s="6"/>
      <c r="N7" s="6"/>
      <c r="O7" s="6"/>
      <c r="P7" s="6"/>
      <c r="Q7" s="6"/>
      <c r="R7" s="6"/>
      <c r="S7" s="6"/>
      <c r="T7" s="6"/>
      <c r="U7" s="6"/>
      <c r="V7" s="6"/>
      <c r="W7" s="6"/>
      <c r="X7" s="6"/>
      <c r="Y7" s="6"/>
      <c r="Z7" s="6"/>
      <c r="AA7" s="6"/>
    </row>
    <row r="8" ht="14.25" customHeight="1">
      <c r="A8" s="31"/>
      <c r="B8" s="53" t="str">
        <f>Inputs!B17</f>
        <v>Close Grip Bench</v>
      </c>
      <c r="C8" s="55"/>
      <c r="D8" s="56" t="s">
        <v>23</v>
      </c>
      <c r="E8" s="55">
        <v>3.0</v>
      </c>
      <c r="F8" s="55">
        <v>8.0</v>
      </c>
      <c r="G8" s="5"/>
      <c r="H8" s="6"/>
      <c r="I8" s="6"/>
      <c r="J8" s="6"/>
      <c r="K8" s="6"/>
      <c r="L8" s="6"/>
      <c r="M8" s="6"/>
      <c r="N8" s="6"/>
      <c r="O8" s="6"/>
      <c r="P8" s="6"/>
      <c r="Q8" s="6"/>
      <c r="R8" s="6"/>
      <c r="S8" s="6"/>
      <c r="T8" s="6"/>
      <c r="U8" s="6"/>
      <c r="V8" s="6"/>
      <c r="W8" s="6"/>
      <c r="X8" s="6"/>
      <c r="Y8" s="6"/>
      <c r="Z8" s="6"/>
      <c r="AA8" s="6"/>
    </row>
    <row r="9" ht="14.25" customHeight="1">
      <c r="A9" s="31"/>
      <c r="B9" s="60" t="s">
        <v>14</v>
      </c>
      <c r="C9" s="64">
        <f>MROUND(Inputs!B9*0.8,Inputs!C30)</f>
        <v>335</v>
      </c>
      <c r="D9" s="25" t="s">
        <v>17</v>
      </c>
      <c r="E9" s="64">
        <v>2.0</v>
      </c>
      <c r="F9" s="64">
        <v>6.0</v>
      </c>
      <c r="G9" s="5"/>
      <c r="H9" s="6"/>
      <c r="I9" s="6"/>
      <c r="J9" s="6"/>
      <c r="K9" s="6"/>
      <c r="L9" s="6"/>
      <c r="M9" s="6"/>
      <c r="N9" s="6"/>
      <c r="O9" s="6"/>
      <c r="P9" s="6"/>
      <c r="Q9" s="6"/>
      <c r="R9" s="6"/>
      <c r="S9" s="6"/>
      <c r="T9" s="6"/>
      <c r="U9" s="6"/>
      <c r="V9" s="6"/>
      <c r="W9" s="6"/>
      <c r="X9" s="6"/>
      <c r="Y9" s="6"/>
      <c r="Z9" s="6"/>
      <c r="AA9" s="6"/>
    </row>
    <row r="10" ht="14.25" customHeight="1">
      <c r="A10" s="31"/>
      <c r="B10" s="66" t="s">
        <v>29</v>
      </c>
      <c r="C10" s="68"/>
      <c r="D10" s="70" t="s">
        <v>30</v>
      </c>
      <c r="E10" s="68">
        <v>3.0</v>
      </c>
      <c r="F10" s="71">
        <v>44173.0</v>
      </c>
      <c r="G10" s="5"/>
      <c r="H10" s="72" t="s">
        <v>32</v>
      </c>
      <c r="I10" s="6"/>
      <c r="J10" s="6"/>
      <c r="K10" s="6"/>
      <c r="L10" s="6"/>
      <c r="M10" s="6"/>
      <c r="N10" s="6"/>
      <c r="O10" s="6"/>
      <c r="P10" s="6"/>
      <c r="Q10" s="6"/>
      <c r="R10" s="6"/>
      <c r="S10" s="6"/>
      <c r="T10" s="6"/>
      <c r="U10" s="6"/>
      <c r="V10" s="6"/>
      <c r="W10" s="6"/>
      <c r="X10" s="6"/>
      <c r="Y10" s="6"/>
      <c r="Z10" s="6"/>
      <c r="AA10" s="6"/>
    </row>
    <row r="11" ht="14.25" customHeight="1">
      <c r="A11" s="31"/>
      <c r="B11" s="66" t="s">
        <v>34</v>
      </c>
      <c r="C11" s="68"/>
      <c r="D11" s="70" t="s">
        <v>30</v>
      </c>
      <c r="E11" s="68">
        <v>3.0</v>
      </c>
      <c r="F11" s="71">
        <v>44173.0</v>
      </c>
      <c r="G11" s="5"/>
      <c r="H11" s="6"/>
      <c r="I11" s="6"/>
      <c r="J11" s="6"/>
      <c r="K11" s="6"/>
      <c r="L11" s="6"/>
      <c r="M11" s="6"/>
      <c r="N11" s="6"/>
      <c r="O11" s="6"/>
      <c r="P11" s="6"/>
      <c r="Q11" s="6"/>
      <c r="R11" s="6"/>
      <c r="S11" s="6"/>
      <c r="T11" s="6"/>
      <c r="U11" s="6"/>
      <c r="V11" s="6"/>
      <c r="W11" s="6"/>
      <c r="X11" s="6"/>
      <c r="Y11" s="6"/>
      <c r="Z11" s="6"/>
      <c r="AA11" s="6"/>
    </row>
    <row r="12" ht="14.25" customHeight="1">
      <c r="A12" s="6"/>
      <c r="B12" s="7"/>
      <c r="C12" s="76"/>
      <c r="D12" s="76"/>
      <c r="E12" s="76"/>
      <c r="F12" s="76"/>
      <c r="G12" s="6"/>
      <c r="H12" s="6"/>
      <c r="I12" s="6"/>
      <c r="J12" s="6"/>
      <c r="K12" s="6"/>
      <c r="L12" s="6"/>
      <c r="M12" s="6"/>
      <c r="N12" s="6"/>
      <c r="O12" s="6"/>
      <c r="P12" s="6"/>
      <c r="Q12" s="6"/>
      <c r="R12" s="6"/>
      <c r="S12" s="6"/>
      <c r="T12" s="6"/>
      <c r="U12" s="6"/>
      <c r="V12" s="6"/>
      <c r="W12" s="6"/>
      <c r="X12" s="6"/>
      <c r="Y12" s="6"/>
      <c r="Z12" s="6"/>
      <c r="AA12" s="6"/>
    </row>
    <row r="13" ht="14.25" customHeight="1">
      <c r="A13" s="26">
        <f>Inputs!$B$3+1</f>
        <v>43102</v>
      </c>
      <c r="B13" s="27"/>
      <c r="C13" s="27"/>
      <c r="D13" s="27"/>
      <c r="E13" s="27"/>
      <c r="F13" s="28"/>
      <c r="G13" s="6"/>
      <c r="H13" s="6"/>
      <c r="I13" s="6"/>
      <c r="J13" s="6"/>
      <c r="K13" s="6"/>
      <c r="L13" s="6"/>
      <c r="M13" s="6"/>
      <c r="N13" s="6"/>
      <c r="O13" s="6"/>
      <c r="P13" s="6"/>
      <c r="Q13" s="6"/>
      <c r="R13" s="6"/>
      <c r="S13" s="6"/>
      <c r="T13" s="6"/>
      <c r="U13" s="6"/>
      <c r="V13" s="6"/>
      <c r="W13" s="6"/>
      <c r="X13" s="6"/>
      <c r="Y13" s="6"/>
      <c r="Z13" s="6"/>
      <c r="AA13" s="6"/>
    </row>
    <row r="14" ht="14.25" customHeight="1">
      <c r="A14" s="31"/>
      <c r="B14" s="46" t="s">
        <v>15</v>
      </c>
      <c r="C14" s="48">
        <f>MROUND(Inputs!B10*0.7,Inputs!C30)</f>
        <v>160</v>
      </c>
      <c r="D14" s="49" t="s">
        <v>17</v>
      </c>
      <c r="E14" s="48">
        <v>3.0</v>
      </c>
      <c r="F14" s="48">
        <v>3.0</v>
      </c>
      <c r="G14" s="5"/>
      <c r="H14" s="6"/>
      <c r="I14" s="6"/>
      <c r="J14" s="6"/>
      <c r="K14" s="6"/>
      <c r="L14" s="6"/>
      <c r="M14" s="6"/>
      <c r="N14" s="6"/>
      <c r="O14" s="6"/>
      <c r="P14" s="6"/>
      <c r="Q14" s="6"/>
      <c r="R14" s="6"/>
      <c r="S14" s="6"/>
      <c r="T14" s="6"/>
      <c r="U14" s="6"/>
      <c r="V14" s="6"/>
      <c r="W14" s="6"/>
      <c r="X14" s="6"/>
      <c r="Y14" s="6"/>
      <c r="Z14" s="6"/>
      <c r="AA14" s="6"/>
    </row>
    <row r="15" ht="14.25" customHeight="1">
      <c r="A15" s="31"/>
      <c r="B15" s="53" t="str">
        <f>Inputs!B18</f>
        <v>Incline DB Press</v>
      </c>
      <c r="C15" s="55"/>
      <c r="D15" s="56" t="s">
        <v>23</v>
      </c>
      <c r="E15" s="55">
        <v>3.0</v>
      </c>
      <c r="F15" s="55">
        <v>6.0</v>
      </c>
      <c r="G15" s="61"/>
      <c r="H15" s="6"/>
      <c r="I15" s="6"/>
      <c r="J15" s="6"/>
      <c r="K15" s="6"/>
      <c r="L15" s="6"/>
      <c r="M15" s="6"/>
      <c r="N15" s="6"/>
      <c r="O15" s="6"/>
      <c r="P15" s="6"/>
      <c r="Q15" s="6"/>
      <c r="R15" s="6"/>
      <c r="S15" s="6"/>
      <c r="T15" s="6"/>
      <c r="U15" s="6"/>
      <c r="V15" s="6"/>
      <c r="W15" s="6"/>
      <c r="X15" s="6"/>
      <c r="Y15" s="6"/>
      <c r="Z15" s="6"/>
      <c r="AA15" s="6"/>
    </row>
    <row r="16" ht="14.25" customHeight="1">
      <c r="A16" s="31"/>
      <c r="B16" s="86" t="str">
        <f>Inputs!$B$24</f>
        <v>Barbell Row</v>
      </c>
      <c r="C16" s="87"/>
      <c r="D16" s="88" t="s">
        <v>49</v>
      </c>
      <c r="E16" s="88">
        <v>4.0</v>
      </c>
      <c r="F16" s="89">
        <v>44110.0</v>
      </c>
      <c r="G16" s="61"/>
      <c r="H16" s="6"/>
      <c r="I16" s="6"/>
      <c r="J16" s="6"/>
      <c r="K16" s="6"/>
      <c r="L16" s="6"/>
      <c r="M16" s="6"/>
      <c r="N16" s="6"/>
      <c r="O16" s="6"/>
      <c r="P16" s="6"/>
      <c r="Q16" s="6"/>
      <c r="R16" s="6"/>
      <c r="S16" s="6"/>
      <c r="T16" s="6"/>
      <c r="U16" s="6"/>
      <c r="V16" s="6"/>
      <c r="W16" s="6"/>
      <c r="X16" s="6"/>
      <c r="Y16" s="6"/>
      <c r="Z16" s="6"/>
      <c r="AA16" s="6"/>
    </row>
    <row r="17" ht="14.25" customHeight="1">
      <c r="A17" s="31"/>
      <c r="B17" s="86" t="str">
        <f>Inputs!$B$25</f>
        <v>Seated DB OHP</v>
      </c>
      <c r="C17" s="87"/>
      <c r="D17" s="88" t="s">
        <v>49</v>
      </c>
      <c r="E17" s="88">
        <v>4.0</v>
      </c>
      <c r="F17" s="89">
        <v>44173.0</v>
      </c>
      <c r="G17" s="61"/>
      <c r="H17" s="6"/>
      <c r="I17" s="6"/>
      <c r="J17" s="6"/>
      <c r="K17" s="6"/>
      <c r="L17" s="6"/>
      <c r="M17" s="6"/>
      <c r="N17" s="6"/>
      <c r="O17" s="6"/>
      <c r="P17" s="6"/>
      <c r="Q17" s="6"/>
      <c r="R17" s="6"/>
      <c r="S17" s="6"/>
      <c r="T17" s="6"/>
      <c r="U17" s="6"/>
      <c r="V17" s="6"/>
      <c r="W17" s="6"/>
      <c r="X17" s="6"/>
      <c r="Y17" s="6"/>
      <c r="Z17" s="6"/>
      <c r="AA17" s="6"/>
    </row>
    <row r="18" ht="14.25" customHeight="1">
      <c r="A18" s="31"/>
      <c r="B18" s="86" t="str">
        <f>Inputs!$B$26</f>
        <v>Weighted Pull-up (neutral grip)</v>
      </c>
      <c r="C18" s="87"/>
      <c r="D18" s="88" t="s">
        <v>49</v>
      </c>
      <c r="E18" s="88">
        <v>4.0</v>
      </c>
      <c r="F18" s="89">
        <v>44173.0</v>
      </c>
      <c r="G18" s="61"/>
      <c r="H18" s="6"/>
      <c r="I18" s="6"/>
      <c r="J18" s="6"/>
      <c r="K18" s="6"/>
      <c r="L18" s="6"/>
      <c r="M18" s="6"/>
      <c r="N18" s="6"/>
      <c r="O18" s="6"/>
      <c r="P18" s="6"/>
      <c r="Q18" s="6"/>
      <c r="R18" s="6"/>
      <c r="S18" s="6"/>
      <c r="T18" s="6"/>
      <c r="U18" s="6"/>
      <c r="V18" s="6"/>
      <c r="W18" s="6"/>
      <c r="X18" s="6"/>
      <c r="Y18" s="6"/>
      <c r="Z18" s="6"/>
      <c r="AA18" s="6"/>
    </row>
    <row r="19" ht="14.25" customHeight="1">
      <c r="A19" s="31"/>
      <c r="B19" s="66" t="s">
        <v>55</v>
      </c>
      <c r="C19" s="68"/>
      <c r="D19" s="70" t="s">
        <v>30</v>
      </c>
      <c r="E19" s="68">
        <v>3.0</v>
      </c>
      <c r="F19" s="68">
        <v>20.0</v>
      </c>
      <c r="G19" s="61"/>
      <c r="H19" s="6"/>
      <c r="I19" s="6"/>
      <c r="J19" s="6"/>
      <c r="K19" s="6"/>
      <c r="L19" s="6"/>
      <c r="M19" s="6"/>
      <c r="N19" s="6"/>
      <c r="O19" s="6"/>
      <c r="P19" s="6"/>
      <c r="Q19" s="6"/>
      <c r="R19" s="6"/>
      <c r="S19" s="6"/>
      <c r="T19" s="6"/>
      <c r="U19" s="6"/>
      <c r="V19" s="6"/>
      <c r="W19" s="6"/>
      <c r="X19" s="6"/>
      <c r="Y19" s="6"/>
      <c r="Z19" s="6"/>
      <c r="AA19" s="6"/>
    </row>
    <row r="20" ht="14.25" customHeight="1">
      <c r="A20" s="31"/>
      <c r="B20" s="66" t="s">
        <v>57</v>
      </c>
      <c r="C20" s="68"/>
      <c r="D20" s="70" t="s">
        <v>30</v>
      </c>
      <c r="E20" s="68">
        <v>3.0</v>
      </c>
      <c r="F20" s="68">
        <v>20.0</v>
      </c>
      <c r="G20" s="61"/>
      <c r="H20" s="6"/>
      <c r="I20" s="6"/>
      <c r="J20" s="6"/>
      <c r="K20" s="6"/>
      <c r="L20" s="6"/>
      <c r="M20" s="6"/>
      <c r="N20" s="6"/>
      <c r="O20" s="6"/>
      <c r="P20" s="6"/>
      <c r="Q20" s="6"/>
      <c r="R20" s="6"/>
      <c r="S20" s="6"/>
      <c r="T20" s="6"/>
      <c r="U20" s="6"/>
      <c r="V20" s="6"/>
      <c r="W20" s="6"/>
      <c r="X20" s="6"/>
      <c r="Y20" s="6"/>
      <c r="Z20" s="6"/>
      <c r="AA20" s="6"/>
    </row>
    <row r="21" ht="14.25" customHeight="1">
      <c r="A21" s="6"/>
      <c r="B21" s="7"/>
      <c r="C21" s="76"/>
      <c r="D21" s="76"/>
      <c r="E21" s="76"/>
      <c r="F21" s="76"/>
      <c r="G21" s="6"/>
      <c r="H21" s="6"/>
      <c r="I21" s="6"/>
      <c r="J21" s="6"/>
      <c r="K21" s="6"/>
      <c r="L21" s="6"/>
      <c r="M21" s="6"/>
      <c r="N21" s="6"/>
      <c r="O21" s="6"/>
      <c r="P21" s="6"/>
      <c r="Q21" s="6"/>
      <c r="R21" s="6"/>
      <c r="S21" s="6"/>
      <c r="T21" s="6"/>
      <c r="U21" s="6"/>
      <c r="V21" s="6"/>
      <c r="W21" s="6"/>
      <c r="X21" s="6"/>
      <c r="Y21" s="6"/>
      <c r="Z21" s="6"/>
      <c r="AA21" s="6"/>
    </row>
    <row r="22" ht="14.25" customHeight="1">
      <c r="A22" s="26">
        <f>Inputs!$B$3+3</f>
        <v>43104</v>
      </c>
      <c r="B22" s="27"/>
      <c r="C22" s="27"/>
      <c r="D22" s="27"/>
      <c r="E22" s="27"/>
      <c r="F22" s="28"/>
      <c r="G22" s="6"/>
      <c r="H22" s="6"/>
      <c r="I22" s="6"/>
      <c r="J22" s="6"/>
      <c r="K22" s="6"/>
      <c r="L22" s="6"/>
      <c r="M22" s="6"/>
      <c r="N22" s="6"/>
      <c r="O22" s="6"/>
      <c r="P22" s="6"/>
      <c r="Q22" s="6"/>
      <c r="R22" s="6"/>
      <c r="S22" s="6"/>
      <c r="T22" s="6"/>
      <c r="U22" s="6"/>
      <c r="V22" s="6"/>
      <c r="W22" s="6"/>
      <c r="X22" s="6"/>
      <c r="Y22" s="6"/>
      <c r="Z22" s="6"/>
      <c r="AA22" s="6"/>
    </row>
    <row r="23" ht="14.25" customHeight="1">
      <c r="A23" s="31"/>
      <c r="B23" s="46" t="s">
        <v>15</v>
      </c>
      <c r="C23" s="48">
        <f>MROUND(Inputs!B10*0.7,Inputs!C30)</f>
        <v>160</v>
      </c>
      <c r="D23" s="49" t="s">
        <v>17</v>
      </c>
      <c r="E23" s="48">
        <v>3.0</v>
      </c>
      <c r="F23" s="48">
        <v>3.0</v>
      </c>
      <c r="G23" s="5"/>
      <c r="H23" s="6"/>
      <c r="I23" s="6"/>
      <c r="J23" s="6"/>
      <c r="K23" s="6"/>
      <c r="L23" s="6"/>
      <c r="M23" s="6"/>
      <c r="N23" s="6"/>
      <c r="O23" s="6"/>
      <c r="P23" s="6"/>
      <c r="Q23" s="6"/>
      <c r="R23" s="6"/>
      <c r="S23" s="6"/>
      <c r="T23" s="6"/>
      <c r="U23" s="6"/>
      <c r="V23" s="6"/>
      <c r="W23" s="6"/>
      <c r="X23" s="6"/>
      <c r="Y23" s="6"/>
      <c r="Z23" s="6"/>
      <c r="AA23" s="6"/>
    </row>
    <row r="24" ht="14.25" customHeight="1">
      <c r="A24" s="31"/>
      <c r="B24" s="53" t="str">
        <f>Inputs!B17</f>
        <v>Close Grip Bench</v>
      </c>
      <c r="C24" s="55"/>
      <c r="D24" s="56" t="s">
        <v>23</v>
      </c>
      <c r="E24" s="55">
        <v>3.0</v>
      </c>
      <c r="F24" s="55">
        <v>6.0</v>
      </c>
      <c r="G24" s="5"/>
      <c r="H24" s="6"/>
      <c r="I24" s="6"/>
      <c r="J24" s="6"/>
      <c r="K24" s="6"/>
      <c r="L24" s="6"/>
      <c r="M24" s="6"/>
      <c r="N24" s="6"/>
      <c r="O24" s="6"/>
      <c r="P24" s="6"/>
      <c r="Q24" s="6"/>
      <c r="R24" s="6"/>
      <c r="S24" s="6"/>
      <c r="T24" s="6"/>
      <c r="U24" s="6"/>
      <c r="V24" s="6"/>
      <c r="W24" s="6"/>
      <c r="X24" s="6"/>
      <c r="Y24" s="6"/>
      <c r="Z24" s="6"/>
      <c r="AA24" s="6"/>
    </row>
    <row r="25" ht="14.25" customHeight="1">
      <c r="A25" s="31"/>
      <c r="B25" s="86" t="str">
        <f>Inputs!$B$24</f>
        <v>Barbell Row</v>
      </c>
      <c r="C25" s="87"/>
      <c r="D25" s="88" t="s">
        <v>49</v>
      </c>
      <c r="E25" s="88">
        <v>4.0</v>
      </c>
      <c r="F25" s="89">
        <v>44110.0</v>
      </c>
      <c r="G25" s="5"/>
      <c r="H25" s="6"/>
      <c r="I25" s="6"/>
      <c r="J25" s="6"/>
      <c r="K25" s="6"/>
      <c r="L25" s="6"/>
      <c r="M25" s="6"/>
      <c r="N25" s="6"/>
      <c r="O25" s="6"/>
      <c r="P25" s="6"/>
      <c r="Q25" s="6"/>
      <c r="R25" s="6"/>
      <c r="S25" s="6"/>
      <c r="T25" s="6"/>
      <c r="U25" s="6"/>
      <c r="V25" s="6"/>
      <c r="W25" s="6"/>
      <c r="X25" s="6"/>
      <c r="Y25" s="6"/>
      <c r="Z25" s="6"/>
      <c r="AA25" s="6"/>
    </row>
    <row r="26" ht="14.25" customHeight="1">
      <c r="A26" s="31"/>
      <c r="B26" s="86" t="str">
        <f>Inputs!$B$25</f>
        <v>Seated DB OHP</v>
      </c>
      <c r="C26" s="87"/>
      <c r="D26" s="88" t="s">
        <v>49</v>
      </c>
      <c r="E26" s="88">
        <v>4.0</v>
      </c>
      <c r="F26" s="89">
        <v>44173.0</v>
      </c>
      <c r="G26" s="5"/>
      <c r="H26" s="6"/>
      <c r="I26" s="6"/>
      <c r="J26" s="6"/>
      <c r="K26" s="6"/>
      <c r="L26" s="6"/>
      <c r="M26" s="6"/>
      <c r="N26" s="6"/>
      <c r="O26" s="6"/>
      <c r="P26" s="6"/>
      <c r="Q26" s="6"/>
      <c r="R26" s="6"/>
      <c r="S26" s="6"/>
      <c r="T26" s="6"/>
      <c r="U26" s="6"/>
      <c r="V26" s="6"/>
      <c r="W26" s="6"/>
      <c r="X26" s="6"/>
      <c r="Y26" s="6"/>
      <c r="Z26" s="6"/>
      <c r="AA26" s="6"/>
    </row>
    <row r="27" ht="14.25" customHeight="1">
      <c r="A27" s="31"/>
      <c r="B27" s="86" t="str">
        <f>Inputs!$B$26</f>
        <v>Weighted Pull-up (neutral grip)</v>
      </c>
      <c r="C27" s="87"/>
      <c r="D27" s="88" t="s">
        <v>49</v>
      </c>
      <c r="E27" s="88">
        <v>4.0</v>
      </c>
      <c r="F27" s="89">
        <v>44173.0</v>
      </c>
      <c r="G27" s="5"/>
      <c r="H27" s="6"/>
      <c r="I27" s="6"/>
      <c r="J27" s="6"/>
      <c r="K27" s="6"/>
      <c r="L27" s="6"/>
      <c r="M27" s="6"/>
      <c r="N27" s="6"/>
      <c r="O27" s="6"/>
      <c r="P27" s="6"/>
      <c r="Q27" s="6"/>
      <c r="R27" s="6"/>
      <c r="S27" s="6"/>
      <c r="T27" s="6"/>
      <c r="U27" s="6"/>
      <c r="V27" s="6"/>
      <c r="W27" s="6"/>
      <c r="X27" s="6"/>
      <c r="Y27" s="6"/>
      <c r="Z27" s="6"/>
      <c r="AA27" s="6"/>
    </row>
    <row r="28" ht="14.25" customHeight="1">
      <c r="A28" s="31"/>
      <c r="B28" s="66" t="s">
        <v>61</v>
      </c>
      <c r="C28" s="68"/>
      <c r="D28" s="70" t="s">
        <v>30</v>
      </c>
      <c r="E28" s="68">
        <v>3.0</v>
      </c>
      <c r="F28" s="68">
        <v>20.0</v>
      </c>
      <c r="G28" s="5"/>
      <c r="H28" s="6"/>
      <c r="I28" s="6"/>
      <c r="J28" s="6"/>
      <c r="K28" s="6"/>
      <c r="L28" s="6"/>
      <c r="M28" s="6"/>
      <c r="N28" s="6"/>
      <c r="O28" s="6"/>
      <c r="P28" s="6"/>
      <c r="Q28" s="6"/>
      <c r="R28" s="6"/>
      <c r="S28" s="6"/>
      <c r="T28" s="6"/>
      <c r="U28" s="6"/>
      <c r="V28" s="6"/>
      <c r="W28" s="6"/>
      <c r="X28" s="6"/>
      <c r="Y28" s="6"/>
      <c r="Z28" s="6"/>
      <c r="AA28" s="6"/>
    </row>
    <row r="29" ht="14.25" customHeight="1">
      <c r="A29" s="31"/>
      <c r="B29" s="66" t="s">
        <v>62</v>
      </c>
      <c r="C29" s="68"/>
      <c r="D29" s="70" t="s">
        <v>30</v>
      </c>
      <c r="E29" s="68">
        <v>3.0</v>
      </c>
      <c r="F29" s="68">
        <v>20.0</v>
      </c>
      <c r="G29" s="5"/>
      <c r="H29" s="6"/>
      <c r="I29" s="6"/>
      <c r="J29" s="6"/>
      <c r="K29" s="6"/>
      <c r="L29" s="6"/>
      <c r="M29" s="6"/>
      <c r="N29" s="6"/>
      <c r="O29" s="6"/>
      <c r="P29" s="6"/>
      <c r="Q29" s="6"/>
      <c r="R29" s="6"/>
      <c r="S29" s="6"/>
      <c r="T29" s="6"/>
      <c r="U29" s="6"/>
      <c r="V29" s="6"/>
      <c r="W29" s="6"/>
      <c r="X29" s="6"/>
      <c r="Y29" s="6"/>
      <c r="Z29" s="6"/>
      <c r="AA29" s="6"/>
    </row>
    <row r="30" ht="14.25" customHeight="1">
      <c r="A30" s="6"/>
      <c r="B30" s="7"/>
      <c r="C30" s="76"/>
      <c r="D30" s="76"/>
      <c r="E30" s="76"/>
      <c r="F30" s="76"/>
      <c r="G30" s="6"/>
      <c r="H30" s="6"/>
      <c r="I30" s="6"/>
      <c r="J30" s="6"/>
      <c r="K30" s="6"/>
      <c r="L30" s="6"/>
      <c r="M30" s="6"/>
      <c r="N30" s="6"/>
      <c r="O30" s="6"/>
      <c r="P30" s="6"/>
      <c r="Q30" s="6"/>
      <c r="R30" s="6"/>
      <c r="S30" s="6"/>
      <c r="T30" s="6"/>
      <c r="U30" s="6"/>
      <c r="V30" s="6"/>
      <c r="W30" s="6"/>
      <c r="X30" s="6"/>
      <c r="Y30" s="6"/>
      <c r="Z30" s="6"/>
      <c r="AA30" s="6"/>
    </row>
    <row r="31" ht="14.25" customHeight="1">
      <c r="A31" s="26">
        <f>Inputs!$B$3+4</f>
        <v>43105</v>
      </c>
      <c r="B31" s="27"/>
      <c r="C31" s="27"/>
      <c r="D31" s="27"/>
      <c r="E31" s="27"/>
      <c r="F31" s="28"/>
      <c r="G31" s="6"/>
      <c r="H31" s="6"/>
      <c r="I31" s="6"/>
      <c r="J31" s="6"/>
      <c r="K31" s="6"/>
      <c r="L31" s="6"/>
      <c r="M31" s="6"/>
      <c r="N31" s="6"/>
      <c r="O31" s="6"/>
      <c r="P31" s="6"/>
      <c r="Q31" s="6"/>
      <c r="R31" s="6"/>
      <c r="S31" s="6"/>
      <c r="T31" s="6"/>
      <c r="U31" s="6"/>
      <c r="V31" s="6"/>
      <c r="W31" s="6"/>
      <c r="X31" s="6"/>
      <c r="Y31" s="6"/>
      <c r="Z31" s="6"/>
      <c r="AA31" s="6"/>
    </row>
    <row r="32" ht="14.25" customHeight="1">
      <c r="A32" s="31"/>
      <c r="B32" s="33" t="s">
        <v>13</v>
      </c>
      <c r="C32" s="40">
        <f>MROUND(Inputs!B8*0.7,Inputs!C30)</f>
        <v>225</v>
      </c>
      <c r="D32" s="42" t="s">
        <v>17</v>
      </c>
      <c r="E32" s="40">
        <v>4.0</v>
      </c>
      <c r="F32" s="40">
        <v>8.0</v>
      </c>
      <c r="G32" s="5"/>
      <c r="H32" s="6"/>
      <c r="I32" s="6"/>
      <c r="J32" s="6"/>
      <c r="K32" s="6"/>
      <c r="L32" s="6"/>
      <c r="M32" s="6"/>
      <c r="N32" s="6"/>
      <c r="O32" s="6"/>
      <c r="P32" s="6"/>
      <c r="Q32" s="6"/>
      <c r="R32" s="6"/>
      <c r="S32" s="6"/>
      <c r="T32" s="6"/>
      <c r="U32" s="6"/>
      <c r="V32" s="6"/>
      <c r="W32" s="6"/>
      <c r="X32" s="6"/>
      <c r="Y32" s="6"/>
      <c r="Z32" s="6"/>
      <c r="AA32" s="6"/>
    </row>
    <row r="33" ht="14.25" customHeight="1">
      <c r="A33" s="31"/>
      <c r="B33" s="46" t="s">
        <v>15</v>
      </c>
      <c r="C33" s="48">
        <f>MROUND(Inputs!B10*0.7,Inputs!C30)</f>
        <v>160</v>
      </c>
      <c r="D33" s="49" t="s">
        <v>17</v>
      </c>
      <c r="E33" s="48">
        <v>3.0</v>
      </c>
      <c r="F33" s="48">
        <v>3.0</v>
      </c>
      <c r="G33" s="5"/>
      <c r="H33" s="6"/>
      <c r="I33" s="6"/>
      <c r="J33" s="6"/>
      <c r="K33" s="6"/>
      <c r="L33" s="6"/>
      <c r="M33" s="6"/>
      <c r="N33" s="6"/>
      <c r="O33" s="6"/>
      <c r="P33" s="6"/>
      <c r="Q33" s="6"/>
      <c r="R33" s="6"/>
      <c r="S33" s="6"/>
      <c r="T33" s="6"/>
      <c r="U33" s="6"/>
      <c r="V33" s="6"/>
      <c r="W33" s="6"/>
      <c r="X33" s="6"/>
      <c r="Y33" s="6"/>
      <c r="Z33" s="6"/>
      <c r="AA33" s="6"/>
    </row>
    <row r="34" ht="14.25" customHeight="1">
      <c r="A34" s="31"/>
      <c r="B34" s="53" t="str">
        <f>Inputs!B18</f>
        <v>Incline DB Press</v>
      </c>
      <c r="C34" s="55"/>
      <c r="D34" s="106" t="s">
        <v>23</v>
      </c>
      <c r="E34" s="55">
        <v>3.0</v>
      </c>
      <c r="F34" s="55">
        <v>3.0</v>
      </c>
      <c r="G34" s="5"/>
      <c r="H34" s="6"/>
      <c r="I34" s="6"/>
      <c r="J34" s="6"/>
      <c r="K34" s="6"/>
      <c r="L34" s="6"/>
      <c r="M34" s="6"/>
      <c r="N34" s="6"/>
      <c r="O34" s="6"/>
      <c r="P34" s="6"/>
      <c r="Q34" s="6"/>
      <c r="R34" s="6"/>
      <c r="S34" s="6"/>
      <c r="T34" s="6"/>
      <c r="U34" s="6"/>
      <c r="V34" s="6"/>
      <c r="W34" s="6"/>
      <c r="X34" s="6"/>
      <c r="Y34" s="6"/>
      <c r="Z34" s="6"/>
      <c r="AA34" s="6"/>
    </row>
    <row r="35" ht="14.25" customHeight="1">
      <c r="A35" s="31"/>
      <c r="B35" s="60" t="s">
        <v>14</v>
      </c>
      <c r="C35" s="64">
        <f>MROUND(Inputs!B9*0.7,Inputs!C30)</f>
        <v>295</v>
      </c>
      <c r="D35" s="25" t="s">
        <v>17</v>
      </c>
      <c r="E35" s="64">
        <v>2.0</v>
      </c>
      <c r="F35" s="64">
        <v>8.0</v>
      </c>
      <c r="G35" s="5"/>
      <c r="H35" s="6"/>
      <c r="I35" s="6"/>
      <c r="J35" s="6"/>
      <c r="K35" s="6"/>
      <c r="L35" s="6"/>
      <c r="M35" s="6"/>
      <c r="N35" s="6"/>
      <c r="O35" s="6"/>
      <c r="P35" s="6"/>
      <c r="Q35" s="6"/>
      <c r="R35" s="6"/>
      <c r="S35" s="6"/>
      <c r="T35" s="6"/>
      <c r="U35" s="6"/>
      <c r="V35" s="6"/>
      <c r="W35" s="6"/>
      <c r="X35" s="6"/>
      <c r="Y35" s="6"/>
      <c r="Z35" s="6"/>
      <c r="AA35" s="6"/>
    </row>
    <row r="36" ht="14.25" customHeight="1">
      <c r="A36" s="31"/>
      <c r="B36" s="66" t="s">
        <v>29</v>
      </c>
      <c r="C36" s="68"/>
      <c r="D36" s="70" t="s">
        <v>30</v>
      </c>
      <c r="E36" s="68">
        <v>3.0</v>
      </c>
      <c r="F36" s="71">
        <v>44173.0</v>
      </c>
      <c r="G36" s="5"/>
      <c r="H36" s="6"/>
      <c r="I36" s="6"/>
      <c r="J36" s="6"/>
      <c r="K36" s="6"/>
      <c r="L36" s="6"/>
      <c r="M36" s="6"/>
      <c r="N36" s="6"/>
      <c r="O36" s="6"/>
      <c r="P36" s="6"/>
      <c r="Q36" s="6"/>
      <c r="R36" s="6"/>
      <c r="S36" s="6"/>
      <c r="T36" s="6"/>
      <c r="U36" s="6"/>
      <c r="V36" s="6"/>
      <c r="W36" s="6"/>
      <c r="X36" s="6"/>
      <c r="Y36" s="6"/>
      <c r="Z36" s="6"/>
      <c r="AA36" s="6"/>
    </row>
    <row r="37" ht="14.25" customHeight="1">
      <c r="A37" s="31"/>
      <c r="B37" s="66" t="s">
        <v>34</v>
      </c>
      <c r="C37" s="68"/>
      <c r="D37" s="70" t="s">
        <v>30</v>
      </c>
      <c r="E37" s="68">
        <v>3.0</v>
      </c>
      <c r="F37" s="71">
        <v>44173.0</v>
      </c>
      <c r="G37" s="5"/>
      <c r="H37" s="6"/>
      <c r="I37" s="6"/>
      <c r="J37" s="6"/>
      <c r="K37" s="6"/>
      <c r="L37" s="6"/>
      <c r="M37" s="6"/>
      <c r="N37" s="6"/>
      <c r="O37" s="6"/>
      <c r="P37" s="6"/>
      <c r="Q37" s="6"/>
      <c r="R37" s="6"/>
      <c r="S37" s="6"/>
      <c r="T37" s="6"/>
      <c r="U37" s="6"/>
      <c r="V37" s="6"/>
      <c r="W37" s="6"/>
      <c r="X37" s="6"/>
      <c r="Y37" s="6"/>
      <c r="Z37" s="6"/>
      <c r="AA37" s="6"/>
    </row>
    <row r="38" ht="14.25" customHeight="1">
      <c r="A38" s="6"/>
      <c r="B38" s="7"/>
      <c r="C38" s="76"/>
      <c r="D38" s="76"/>
      <c r="E38" s="76"/>
      <c r="F38" s="76"/>
      <c r="G38" s="6"/>
      <c r="H38" s="6"/>
      <c r="I38" s="6"/>
      <c r="J38" s="6"/>
      <c r="K38" s="6"/>
      <c r="L38" s="6"/>
      <c r="M38" s="6"/>
      <c r="N38" s="6"/>
      <c r="O38" s="6"/>
      <c r="P38" s="6"/>
      <c r="Q38" s="6"/>
      <c r="R38" s="6"/>
      <c r="S38" s="6"/>
      <c r="T38" s="6"/>
      <c r="U38" s="6"/>
      <c r="V38" s="6"/>
      <c r="W38" s="6"/>
      <c r="X38" s="6"/>
      <c r="Y38" s="6"/>
      <c r="Z38" s="6"/>
      <c r="AA38" s="6"/>
    </row>
    <row r="39" ht="14.25" customHeight="1">
      <c r="A39" s="26">
        <f>Inputs!$B$3+5</f>
        <v>43106</v>
      </c>
      <c r="B39" s="27"/>
      <c r="C39" s="27"/>
      <c r="D39" s="27"/>
      <c r="E39" s="27"/>
      <c r="F39" s="28"/>
      <c r="G39" s="6"/>
      <c r="H39" s="6"/>
      <c r="I39" s="6"/>
      <c r="J39" s="6"/>
      <c r="K39" s="6"/>
      <c r="L39" s="6"/>
      <c r="M39" s="6"/>
      <c r="N39" s="6"/>
      <c r="O39" s="6"/>
      <c r="P39" s="6"/>
      <c r="Q39" s="6"/>
      <c r="R39" s="6"/>
      <c r="S39" s="6"/>
      <c r="T39" s="6"/>
      <c r="U39" s="6"/>
      <c r="V39" s="6"/>
      <c r="W39" s="6"/>
      <c r="X39" s="6"/>
      <c r="Y39" s="6"/>
      <c r="Z39" s="6"/>
      <c r="AA39" s="6"/>
    </row>
    <row r="40" ht="14.25" customHeight="1">
      <c r="A40" s="31"/>
      <c r="B40" s="46" t="s">
        <v>15</v>
      </c>
      <c r="C40" s="48">
        <f>MROUND(Inputs!B10*0.7,Inputs!C30)</f>
        <v>160</v>
      </c>
      <c r="D40" s="49" t="s">
        <v>17</v>
      </c>
      <c r="E40" s="48">
        <v>3.0</v>
      </c>
      <c r="F40" s="48">
        <v>3.0</v>
      </c>
      <c r="G40" s="5"/>
      <c r="H40" s="6"/>
      <c r="I40" s="6"/>
      <c r="J40" s="6"/>
      <c r="K40" s="6"/>
      <c r="L40" s="6"/>
      <c r="M40" s="6"/>
      <c r="N40" s="6"/>
      <c r="O40" s="6"/>
      <c r="P40" s="6"/>
      <c r="Q40" s="6"/>
      <c r="R40" s="6"/>
      <c r="S40" s="6"/>
      <c r="T40" s="6"/>
      <c r="U40" s="6"/>
      <c r="V40" s="6"/>
      <c r="W40" s="6"/>
      <c r="X40" s="6"/>
      <c r="Y40" s="6"/>
      <c r="Z40" s="6"/>
      <c r="AA40" s="6"/>
    </row>
    <row r="41" ht="14.25" customHeight="1">
      <c r="A41" s="31"/>
      <c r="B41" s="53" t="str">
        <f>Inputs!B17</f>
        <v>Close Grip Bench</v>
      </c>
      <c r="C41" s="55"/>
      <c r="D41" s="106" t="s">
        <v>23</v>
      </c>
      <c r="E41" s="55">
        <v>3.0</v>
      </c>
      <c r="F41" s="55">
        <v>3.0</v>
      </c>
      <c r="G41" s="5"/>
      <c r="H41" s="6"/>
      <c r="I41" s="6"/>
      <c r="J41" s="6"/>
      <c r="K41" s="6"/>
      <c r="L41" s="6"/>
      <c r="M41" s="6"/>
      <c r="N41" s="6"/>
      <c r="O41" s="6"/>
      <c r="P41" s="6"/>
      <c r="Q41" s="6"/>
      <c r="R41" s="6"/>
      <c r="S41" s="6"/>
      <c r="T41" s="6"/>
      <c r="U41" s="6"/>
      <c r="V41" s="6"/>
      <c r="W41" s="6"/>
      <c r="X41" s="6"/>
      <c r="Y41" s="6"/>
      <c r="Z41" s="6"/>
      <c r="AA41" s="6"/>
    </row>
    <row r="42" ht="14.25" customHeight="1">
      <c r="A42" s="31"/>
      <c r="B42" s="86" t="str">
        <f>Inputs!$B$24</f>
        <v>Barbell Row</v>
      </c>
      <c r="C42" s="87"/>
      <c r="D42" s="88" t="s">
        <v>49</v>
      </c>
      <c r="E42" s="88">
        <v>4.0</v>
      </c>
      <c r="F42" s="89">
        <v>44110.0</v>
      </c>
      <c r="G42" s="5"/>
      <c r="H42" s="6"/>
      <c r="I42" s="6"/>
      <c r="J42" s="6"/>
      <c r="K42" s="6"/>
      <c r="L42" s="6"/>
      <c r="M42" s="6"/>
      <c r="N42" s="6"/>
      <c r="O42" s="6"/>
      <c r="P42" s="6"/>
      <c r="Q42" s="6"/>
      <c r="R42" s="6"/>
      <c r="S42" s="6"/>
      <c r="T42" s="6"/>
      <c r="U42" s="6"/>
      <c r="V42" s="6"/>
      <c r="W42" s="6"/>
      <c r="X42" s="6"/>
      <c r="Y42" s="6"/>
      <c r="Z42" s="6"/>
      <c r="AA42" s="6"/>
    </row>
    <row r="43" ht="14.25" customHeight="1">
      <c r="A43" s="31"/>
      <c r="B43" s="86" t="str">
        <f>Inputs!$B$25</f>
        <v>Seated DB OHP</v>
      </c>
      <c r="C43" s="87"/>
      <c r="D43" s="88" t="s">
        <v>49</v>
      </c>
      <c r="E43" s="88">
        <v>4.0</v>
      </c>
      <c r="F43" s="89">
        <v>44173.0</v>
      </c>
      <c r="G43" s="5"/>
      <c r="H43" s="6"/>
      <c r="I43" s="6"/>
      <c r="J43" s="6"/>
      <c r="K43" s="6"/>
      <c r="L43" s="6"/>
      <c r="M43" s="6"/>
      <c r="N43" s="6"/>
      <c r="O43" s="6"/>
      <c r="P43" s="6"/>
      <c r="Q43" s="6"/>
      <c r="R43" s="6"/>
      <c r="S43" s="6"/>
      <c r="T43" s="6"/>
      <c r="U43" s="6"/>
      <c r="V43" s="6"/>
      <c r="W43" s="6"/>
      <c r="X43" s="6"/>
      <c r="Y43" s="6"/>
      <c r="Z43" s="6"/>
      <c r="AA43" s="6"/>
    </row>
    <row r="44" ht="14.25" customHeight="1">
      <c r="A44" s="31"/>
      <c r="B44" s="86" t="str">
        <f>Inputs!$B$26</f>
        <v>Weighted Pull-up (neutral grip)</v>
      </c>
      <c r="C44" s="87"/>
      <c r="D44" s="88" t="s">
        <v>49</v>
      </c>
      <c r="E44" s="88">
        <v>4.0</v>
      </c>
      <c r="F44" s="89">
        <v>44173.0</v>
      </c>
      <c r="G44" s="5"/>
      <c r="H44" s="6"/>
      <c r="I44" s="6"/>
      <c r="J44" s="6"/>
      <c r="K44" s="6"/>
      <c r="L44" s="6"/>
      <c r="M44" s="6"/>
      <c r="N44" s="6"/>
      <c r="O44" s="6"/>
      <c r="P44" s="6"/>
      <c r="Q44" s="6"/>
      <c r="R44" s="6"/>
      <c r="S44" s="6"/>
      <c r="T44" s="6"/>
      <c r="U44" s="6"/>
      <c r="V44" s="6"/>
      <c r="W44" s="6"/>
      <c r="X44" s="6"/>
      <c r="Y44" s="6"/>
      <c r="Z44" s="6"/>
      <c r="AA44" s="6"/>
    </row>
    <row r="45" ht="14.25" customHeight="1">
      <c r="A45" s="31"/>
      <c r="B45" s="66" t="s">
        <v>160</v>
      </c>
      <c r="C45" s="68"/>
      <c r="D45" s="70" t="s">
        <v>30</v>
      </c>
      <c r="E45" s="68">
        <v>3.0</v>
      </c>
      <c r="F45" s="68">
        <v>20.0</v>
      </c>
      <c r="G45" s="5"/>
      <c r="H45" s="6"/>
      <c r="I45" s="6"/>
      <c r="J45" s="6"/>
      <c r="K45" s="6"/>
      <c r="L45" s="6"/>
      <c r="M45" s="6"/>
      <c r="N45" s="6"/>
      <c r="O45" s="6"/>
      <c r="P45" s="6"/>
      <c r="Q45" s="6"/>
      <c r="R45" s="6"/>
      <c r="S45" s="6"/>
      <c r="T45" s="6"/>
      <c r="U45" s="6"/>
      <c r="V45" s="6"/>
      <c r="W45" s="6"/>
      <c r="X45" s="6"/>
      <c r="Y45" s="6"/>
      <c r="Z45" s="6"/>
      <c r="AA45" s="6"/>
    </row>
    <row r="46" ht="14.25" customHeight="1">
      <c r="A46" s="31"/>
      <c r="B46" s="66" t="s">
        <v>166</v>
      </c>
      <c r="C46" s="68"/>
      <c r="D46" s="70" t="s">
        <v>30</v>
      </c>
      <c r="E46" s="68">
        <v>3.0</v>
      </c>
      <c r="F46" s="68">
        <v>20.0</v>
      </c>
      <c r="G46" s="5"/>
      <c r="H46" s="6"/>
      <c r="I46" s="6"/>
      <c r="J46" s="6"/>
      <c r="K46" s="6"/>
      <c r="L46" s="6"/>
      <c r="M46" s="6"/>
      <c r="N46" s="6"/>
      <c r="O46" s="6"/>
      <c r="P46" s="6"/>
      <c r="Q46" s="6"/>
      <c r="R46" s="6"/>
      <c r="S46" s="6"/>
      <c r="T46" s="6"/>
      <c r="U46" s="6"/>
      <c r="V46" s="6"/>
      <c r="W46" s="6"/>
      <c r="X46" s="6"/>
      <c r="Y46" s="6"/>
      <c r="Z46" s="6"/>
      <c r="AA46" s="6"/>
    </row>
    <row r="47" ht="14.25" customHeight="1">
      <c r="A47" s="6"/>
      <c r="B47" s="7"/>
      <c r="C47" s="7"/>
      <c r="D47" s="7"/>
      <c r="E47" s="7"/>
      <c r="F47" s="7"/>
      <c r="G47" s="6"/>
      <c r="H47" s="6"/>
      <c r="I47" s="6"/>
      <c r="J47" s="6"/>
      <c r="K47" s="6"/>
      <c r="L47" s="6"/>
      <c r="M47" s="6"/>
      <c r="N47" s="6"/>
      <c r="O47" s="6"/>
      <c r="P47" s="6"/>
      <c r="Q47" s="6"/>
      <c r="R47" s="6"/>
      <c r="S47" s="6"/>
      <c r="T47" s="6"/>
      <c r="U47" s="6"/>
      <c r="V47" s="6"/>
      <c r="W47" s="6"/>
      <c r="X47" s="6"/>
      <c r="Y47" s="6"/>
      <c r="Z47" s="6"/>
      <c r="AA47" s="6"/>
    </row>
  </sheetData>
  <mergeCells count="6">
    <mergeCell ref="A1:F1"/>
    <mergeCell ref="A5:F5"/>
    <mergeCell ref="A13:F13"/>
    <mergeCell ref="A22:F22"/>
    <mergeCell ref="A31:F31"/>
    <mergeCell ref="A39:F39"/>
  </mergeCells>
  <dataValidations>
    <dataValidation type="list" allowBlank="1" sqref="B28:B29">
      <formula1>Inputs!$B$60:$B$73</formula1>
    </dataValidation>
    <dataValidation type="list" allowBlank="1" sqref="B45:B46">
      <formula1>Inputs!$B$60:$E$73</formula1>
    </dataValidation>
    <dataValidation type="list" allowBlank="1" sqref="B19:B20">
      <formula1>Inputs!$E$60:$E$73</formula1>
    </dataValidation>
    <dataValidation type="list" allowBlank="1" sqref="B10:B11 B36:B37">
      <formula1>Inputs!$H$60:$K$69</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outlineLevelRow="1"/>
  <cols>
    <col customWidth="1" min="1" max="1" width="9.86"/>
    <col customWidth="1" min="2" max="2" width="24.29"/>
    <col customWidth="1" min="3" max="18" width="9.0"/>
    <col customWidth="1" min="19" max="27" width="8.71"/>
  </cols>
  <sheetData>
    <row r="1" ht="14.25" customHeight="1">
      <c r="A1" s="3" t="s">
        <v>1</v>
      </c>
      <c r="B1" s="2"/>
      <c r="C1" s="2"/>
      <c r="D1" s="2"/>
      <c r="E1" s="2"/>
      <c r="F1" s="4"/>
      <c r="G1" s="5"/>
      <c r="H1" s="6"/>
      <c r="I1" s="6"/>
      <c r="J1" s="6"/>
      <c r="K1" s="6"/>
      <c r="L1" s="6"/>
      <c r="M1" s="6"/>
      <c r="N1" s="6"/>
      <c r="O1" s="6"/>
      <c r="P1" s="6"/>
      <c r="Q1" s="6"/>
      <c r="R1" s="6"/>
      <c r="S1" s="6"/>
      <c r="T1" s="6"/>
      <c r="U1" s="6"/>
      <c r="V1" s="6"/>
      <c r="W1" s="6"/>
      <c r="X1" s="6"/>
      <c r="Y1" s="6"/>
      <c r="Z1" s="6"/>
      <c r="AA1" s="6"/>
    </row>
    <row r="2" ht="14.25" customHeight="1">
      <c r="A2" s="8"/>
      <c r="B2" s="10"/>
      <c r="C2" s="10"/>
      <c r="D2" s="11"/>
      <c r="E2" s="10"/>
      <c r="F2" s="10"/>
      <c r="G2" s="6"/>
      <c r="H2" s="6"/>
      <c r="I2" s="6"/>
      <c r="J2" s="6"/>
      <c r="K2" s="6"/>
      <c r="L2" s="6"/>
      <c r="M2" s="6"/>
      <c r="N2" s="6"/>
      <c r="O2" s="6"/>
      <c r="P2" s="6"/>
      <c r="Q2" s="6"/>
      <c r="R2" s="6"/>
      <c r="S2" s="6"/>
      <c r="T2" s="6"/>
      <c r="U2" s="6"/>
      <c r="V2" s="6"/>
      <c r="W2" s="6"/>
      <c r="X2" s="6"/>
      <c r="Y2" s="6"/>
      <c r="Z2" s="6"/>
      <c r="AA2" s="6"/>
    </row>
    <row r="3" ht="14.25" customHeight="1">
      <c r="A3" s="13"/>
      <c r="B3" s="15" t="s">
        <v>5</v>
      </c>
      <c r="C3" s="17" t="s">
        <v>6</v>
      </c>
      <c r="D3" s="19" t="s">
        <v>7</v>
      </c>
      <c r="E3" s="17" t="s">
        <v>8</v>
      </c>
      <c r="F3" s="20" t="s">
        <v>9</v>
      </c>
      <c r="G3" s="6"/>
      <c r="H3" s="6"/>
      <c r="I3" s="6"/>
      <c r="J3" s="6"/>
      <c r="K3" s="6"/>
      <c r="L3" s="6"/>
      <c r="M3" s="6"/>
      <c r="N3" s="6"/>
      <c r="O3" s="6"/>
      <c r="P3" s="6"/>
      <c r="Q3" s="6"/>
      <c r="R3" s="6"/>
      <c r="S3" s="6"/>
      <c r="T3" s="6"/>
      <c r="U3" s="6"/>
      <c r="V3" s="6"/>
      <c r="W3" s="6"/>
      <c r="X3" s="6"/>
      <c r="Y3" s="6"/>
      <c r="Z3" s="6"/>
      <c r="AA3" s="6"/>
    </row>
    <row r="4" ht="14.25" customHeight="1">
      <c r="A4" s="24"/>
      <c r="B4" s="24"/>
      <c r="C4" s="24"/>
      <c r="D4" s="24"/>
      <c r="E4" s="24"/>
      <c r="F4" s="24"/>
      <c r="G4" s="6"/>
      <c r="H4" s="6"/>
      <c r="I4" s="6"/>
      <c r="J4" s="6"/>
      <c r="K4" s="6"/>
      <c r="L4" s="6"/>
      <c r="M4" s="6"/>
      <c r="N4" s="6"/>
      <c r="O4" s="6"/>
      <c r="P4" s="6"/>
      <c r="Q4" s="6"/>
      <c r="R4" s="6"/>
      <c r="S4" s="6"/>
      <c r="T4" s="6"/>
      <c r="U4" s="6"/>
      <c r="V4" s="6"/>
      <c r="W4" s="6"/>
      <c r="X4" s="6"/>
      <c r="Y4" s="6"/>
      <c r="Z4" s="6"/>
      <c r="AA4" s="6"/>
    </row>
    <row r="5" ht="14.25" customHeight="1">
      <c r="A5" s="26">
        <f>Inputs!$B$3+7</f>
        <v>43108</v>
      </c>
      <c r="B5" s="27"/>
      <c r="C5" s="27"/>
      <c r="D5" s="27"/>
      <c r="E5" s="27"/>
      <c r="F5" s="28"/>
      <c r="G5" s="6"/>
      <c r="H5" s="6"/>
      <c r="I5" s="6"/>
      <c r="J5" s="6"/>
      <c r="K5" s="6"/>
      <c r="L5" s="6"/>
      <c r="M5" s="6"/>
      <c r="N5" s="6"/>
      <c r="O5" s="6"/>
      <c r="P5" s="6"/>
      <c r="Q5" s="6"/>
      <c r="R5" s="6"/>
      <c r="S5" s="6"/>
      <c r="T5" s="6"/>
      <c r="U5" s="6"/>
      <c r="V5" s="6"/>
      <c r="W5" s="6"/>
      <c r="X5" s="6"/>
      <c r="Y5" s="6"/>
      <c r="Z5" s="6"/>
      <c r="AA5" s="6"/>
    </row>
    <row r="6" ht="14.25" customHeight="1">
      <c r="A6" s="31"/>
      <c r="B6" s="33" t="s">
        <v>13</v>
      </c>
      <c r="C6" s="40">
        <f>MROUND(Inputs!B8*0.8,Inputs!C30)</f>
        <v>255</v>
      </c>
      <c r="D6" s="42" t="s">
        <v>17</v>
      </c>
      <c r="E6" s="40">
        <v>1.0</v>
      </c>
      <c r="F6" s="40" t="s">
        <v>19</v>
      </c>
      <c r="G6" s="5"/>
      <c r="H6" s="47" t="s">
        <v>20</v>
      </c>
      <c r="I6" s="47"/>
      <c r="J6" s="47"/>
      <c r="K6" s="47"/>
      <c r="L6" s="47"/>
      <c r="M6" s="47"/>
      <c r="N6" s="47"/>
      <c r="O6" s="47"/>
      <c r="P6" s="47"/>
      <c r="Q6" s="47"/>
      <c r="R6" s="47"/>
      <c r="S6" s="6"/>
      <c r="T6" s="6"/>
      <c r="U6" s="6"/>
      <c r="V6" s="6"/>
      <c r="W6" s="6"/>
      <c r="X6" s="6"/>
      <c r="Y6" s="6"/>
      <c r="Z6" s="6"/>
      <c r="AA6" s="6"/>
    </row>
    <row r="7" ht="14.25" customHeight="1">
      <c r="A7" s="31"/>
      <c r="B7" s="33"/>
      <c r="C7" s="40">
        <f>MROUND(Inputs!B8*0.8,Inputs!C30)+Inputs!C30</f>
        <v>260</v>
      </c>
      <c r="D7" s="42" t="s">
        <v>17</v>
      </c>
      <c r="E7" s="40">
        <v>5.0</v>
      </c>
      <c r="F7" s="40">
        <v>3.0</v>
      </c>
      <c r="G7" s="5"/>
      <c r="H7" s="47" t="s">
        <v>22</v>
      </c>
      <c r="I7" s="47"/>
      <c r="J7" s="47"/>
      <c r="K7" s="47"/>
      <c r="L7" s="47"/>
      <c r="M7" s="47"/>
      <c r="N7" s="47"/>
      <c r="O7" s="47"/>
      <c r="P7" s="47"/>
      <c r="Q7" s="47"/>
      <c r="R7" s="47"/>
      <c r="S7" s="6"/>
      <c r="T7" s="6"/>
      <c r="U7" s="6"/>
      <c r="V7" s="6"/>
      <c r="W7" s="6"/>
      <c r="X7" s="6"/>
      <c r="Y7" s="6"/>
      <c r="Z7" s="6"/>
      <c r="AA7" s="6"/>
    </row>
    <row r="8" ht="14.25" customHeight="1">
      <c r="A8" s="31"/>
      <c r="B8" s="46" t="s">
        <v>15</v>
      </c>
      <c r="C8" s="48">
        <f>MROUND(Inputs!B10*0.9,Inputs!C30)</f>
        <v>205</v>
      </c>
      <c r="D8" s="49" t="s">
        <v>17</v>
      </c>
      <c r="E8" s="48">
        <v>3.0</v>
      </c>
      <c r="F8" s="48">
        <v>1.0</v>
      </c>
      <c r="G8" s="5"/>
      <c r="H8" s="47" t="s">
        <v>25</v>
      </c>
      <c r="I8" s="47"/>
      <c r="J8" s="47"/>
      <c r="K8" s="47"/>
      <c r="L8" s="47"/>
      <c r="M8" s="47"/>
      <c r="N8" s="47"/>
      <c r="O8" s="47"/>
      <c r="P8" s="47"/>
      <c r="Q8" s="47"/>
      <c r="R8" s="47"/>
      <c r="S8" s="6"/>
      <c r="T8" s="6"/>
      <c r="U8" s="6"/>
      <c r="V8" s="6"/>
      <c r="W8" s="6"/>
      <c r="X8" s="6"/>
      <c r="Y8" s="6"/>
      <c r="Z8" s="6"/>
      <c r="AA8" s="6"/>
    </row>
    <row r="9" ht="14.25" customHeight="1">
      <c r="A9" s="31"/>
      <c r="B9" s="46"/>
      <c r="C9" s="48">
        <f>MROUND(Inputs!B10*0.75,Inputs!C30)</f>
        <v>175</v>
      </c>
      <c r="D9" s="49" t="s">
        <v>17</v>
      </c>
      <c r="E9" s="48">
        <v>3.0</v>
      </c>
      <c r="F9" s="48">
        <v>3.0</v>
      </c>
      <c r="G9" s="5"/>
      <c r="H9" s="6"/>
      <c r="I9" s="6"/>
      <c r="J9" s="6"/>
      <c r="K9" s="6"/>
      <c r="L9" s="6"/>
      <c r="M9" s="6"/>
      <c r="N9" s="6"/>
      <c r="O9" s="6"/>
      <c r="P9" s="6"/>
      <c r="Q9" s="6"/>
      <c r="R9" s="6"/>
      <c r="S9" s="6"/>
      <c r="T9" s="6"/>
      <c r="U9" s="6"/>
      <c r="V9" s="6"/>
      <c r="W9" s="6"/>
      <c r="X9" s="6"/>
      <c r="Y9" s="6"/>
      <c r="Z9" s="6"/>
      <c r="AA9" s="6"/>
    </row>
    <row r="10" ht="14.25" customHeight="1">
      <c r="A10" s="31"/>
      <c r="B10" s="60" t="str">
        <f>Inputs!$B$21</f>
        <v>Snatch Grip Conv. Deadlift</v>
      </c>
      <c r="C10" s="64"/>
      <c r="D10" s="25" t="s">
        <v>23</v>
      </c>
      <c r="E10" s="64">
        <v>3.0</v>
      </c>
      <c r="F10" s="64">
        <v>8.0</v>
      </c>
      <c r="G10" s="5"/>
      <c r="H10" s="6"/>
      <c r="I10" s="6"/>
      <c r="J10" s="6"/>
      <c r="K10" s="6"/>
      <c r="L10" s="6"/>
      <c r="M10" s="6"/>
      <c r="N10" s="6"/>
      <c r="O10" s="6"/>
      <c r="P10" s="6"/>
      <c r="Q10" s="6"/>
      <c r="R10" s="6"/>
      <c r="S10" s="6"/>
      <c r="T10" s="6"/>
      <c r="U10" s="6"/>
      <c r="V10" s="6"/>
      <c r="W10" s="6"/>
      <c r="X10" s="6"/>
      <c r="Y10" s="6"/>
      <c r="Z10" s="6"/>
      <c r="AA10" s="6"/>
    </row>
    <row r="11" ht="14.25" customHeight="1">
      <c r="A11" s="31"/>
      <c r="B11" s="66" t="s">
        <v>29</v>
      </c>
      <c r="C11" s="68"/>
      <c r="D11" s="70" t="s">
        <v>30</v>
      </c>
      <c r="E11" s="68">
        <v>3.0</v>
      </c>
      <c r="F11" s="71">
        <v>44173.0</v>
      </c>
      <c r="G11" s="5"/>
      <c r="H11" s="6"/>
      <c r="I11" s="6"/>
      <c r="J11" s="6"/>
      <c r="K11" s="6"/>
      <c r="L11" s="6"/>
      <c r="M11" s="6"/>
      <c r="N11" s="6"/>
      <c r="O11" s="6"/>
      <c r="P11" s="6"/>
      <c r="Q11" s="6"/>
      <c r="R11" s="6"/>
      <c r="S11" s="6"/>
      <c r="T11" s="6"/>
      <c r="U11" s="6"/>
      <c r="V11" s="6"/>
      <c r="W11" s="6"/>
      <c r="X11" s="6"/>
      <c r="Y11" s="6"/>
      <c r="Z11" s="6"/>
      <c r="AA11" s="6"/>
    </row>
    <row r="12" ht="14.25" customHeight="1">
      <c r="A12" s="31"/>
      <c r="B12" s="66" t="s">
        <v>34</v>
      </c>
      <c r="C12" s="68"/>
      <c r="D12" s="70" t="s">
        <v>30</v>
      </c>
      <c r="E12" s="68">
        <v>3.0</v>
      </c>
      <c r="F12" s="71">
        <v>44173.0</v>
      </c>
      <c r="G12" s="5"/>
      <c r="H12" s="6"/>
      <c r="I12" s="6"/>
      <c r="J12" s="6"/>
      <c r="K12" s="6"/>
      <c r="L12" s="6"/>
      <c r="M12" s="6"/>
      <c r="N12" s="6"/>
      <c r="O12" s="6"/>
      <c r="P12" s="6"/>
      <c r="Q12" s="6"/>
      <c r="R12" s="6"/>
      <c r="S12" s="6"/>
      <c r="T12" s="6"/>
      <c r="U12" s="6"/>
      <c r="V12" s="6"/>
      <c r="W12" s="6"/>
      <c r="X12" s="6"/>
      <c r="Y12" s="6"/>
      <c r="Z12" s="6"/>
      <c r="AA12" s="6"/>
    </row>
    <row r="13" ht="14.25" customHeight="1">
      <c r="A13" s="31"/>
      <c r="B13" s="7"/>
      <c r="C13" s="76"/>
      <c r="D13" s="76"/>
      <c r="E13" s="76"/>
      <c r="F13" s="76"/>
      <c r="G13" s="5"/>
      <c r="H13" s="6"/>
      <c r="I13" s="6"/>
      <c r="J13" s="6"/>
      <c r="K13" s="6"/>
      <c r="L13" s="6"/>
      <c r="M13" s="6"/>
      <c r="N13" s="6"/>
      <c r="O13" s="6"/>
      <c r="P13" s="6"/>
      <c r="Q13" s="6"/>
      <c r="R13" s="6"/>
      <c r="S13" s="6"/>
      <c r="T13" s="6"/>
      <c r="U13" s="6"/>
      <c r="V13" s="6"/>
      <c r="W13" s="6"/>
      <c r="X13" s="6"/>
      <c r="Y13" s="6"/>
      <c r="Z13" s="6"/>
      <c r="AA13" s="6"/>
    </row>
    <row r="14" ht="14.25" customHeight="1">
      <c r="A14" s="26">
        <f>Inputs!$B$3+8</f>
        <v>43109</v>
      </c>
      <c r="B14" s="27"/>
      <c r="C14" s="27"/>
      <c r="D14" s="27"/>
      <c r="E14" s="27"/>
      <c r="F14" s="28"/>
      <c r="G14" s="6"/>
      <c r="H14" s="6"/>
      <c r="I14" s="6"/>
      <c r="J14" s="6"/>
      <c r="K14" s="6"/>
      <c r="L14" s="6"/>
      <c r="M14" s="6"/>
      <c r="N14" s="6"/>
      <c r="O14" s="6"/>
      <c r="P14" s="6"/>
      <c r="Q14" s="6"/>
      <c r="R14" s="6"/>
      <c r="S14" s="6"/>
      <c r="T14" s="6"/>
      <c r="U14" s="6"/>
      <c r="V14" s="6"/>
      <c r="W14" s="6"/>
      <c r="X14" s="6"/>
      <c r="Y14" s="6"/>
      <c r="Z14" s="6"/>
      <c r="AA14" s="6"/>
    </row>
    <row r="15" ht="14.25" customHeight="1">
      <c r="B15" s="46" t="s">
        <v>15</v>
      </c>
      <c r="C15" s="48">
        <f>MROUND(Inputs!B10*0.75,Inputs!C30)</f>
        <v>175</v>
      </c>
      <c r="D15" s="49" t="s">
        <v>17</v>
      </c>
      <c r="E15" s="48">
        <v>3.0</v>
      </c>
      <c r="F15" s="48">
        <v>3.0</v>
      </c>
      <c r="G15" s="6"/>
      <c r="H15" s="6"/>
      <c r="I15" s="6"/>
      <c r="J15" s="6"/>
      <c r="K15" s="6"/>
      <c r="L15" s="6"/>
      <c r="M15" s="6"/>
      <c r="N15" s="6"/>
      <c r="O15" s="6"/>
      <c r="P15" s="6"/>
      <c r="Q15" s="6"/>
      <c r="R15" s="6"/>
      <c r="S15" s="6"/>
      <c r="T15" s="6"/>
      <c r="U15" s="6"/>
      <c r="V15" s="6"/>
      <c r="W15" s="6"/>
      <c r="X15" s="6"/>
      <c r="Y15" s="6"/>
      <c r="Z15" s="6"/>
      <c r="AA15" s="6"/>
    </row>
    <row r="16" ht="14.25" customHeight="1">
      <c r="A16" s="31"/>
      <c r="B16" s="53" t="str">
        <f>Inputs!$B$15</f>
        <v>Low Pin Press</v>
      </c>
      <c r="C16" s="55"/>
      <c r="D16" s="56" t="s">
        <v>23</v>
      </c>
      <c r="E16" s="55">
        <v>3.0</v>
      </c>
      <c r="F16" s="55">
        <v>6.0</v>
      </c>
      <c r="G16" s="5"/>
      <c r="H16" s="6"/>
      <c r="I16" s="6"/>
      <c r="J16" s="6"/>
      <c r="K16" s="6"/>
      <c r="L16" s="6"/>
      <c r="M16" s="6"/>
      <c r="N16" s="6"/>
      <c r="O16" s="6"/>
      <c r="P16" s="6"/>
      <c r="Q16" s="6"/>
      <c r="R16" s="6"/>
      <c r="S16" s="6"/>
      <c r="T16" s="6"/>
      <c r="U16" s="6"/>
      <c r="V16" s="6"/>
      <c r="W16" s="6"/>
      <c r="X16" s="6"/>
      <c r="Y16" s="6"/>
      <c r="Z16" s="6"/>
      <c r="AA16" s="6"/>
    </row>
    <row r="17" ht="14.25" customHeight="1">
      <c r="A17" s="31"/>
      <c r="B17" s="86" t="str">
        <f>Inputs!$B$24</f>
        <v>Barbell Row</v>
      </c>
      <c r="C17" s="87"/>
      <c r="D17" s="88" t="s">
        <v>49</v>
      </c>
      <c r="E17" s="88">
        <v>3.0</v>
      </c>
      <c r="F17" s="89">
        <v>44112.0</v>
      </c>
      <c r="G17" s="5"/>
      <c r="H17" s="6"/>
      <c r="I17" s="6"/>
      <c r="J17" s="6"/>
      <c r="K17" s="6"/>
      <c r="L17" s="6"/>
      <c r="M17" s="6"/>
      <c r="N17" s="6"/>
      <c r="O17" s="6"/>
      <c r="P17" s="6"/>
      <c r="Q17" s="6"/>
      <c r="R17" s="6"/>
      <c r="S17" s="6"/>
      <c r="T17" s="6"/>
      <c r="U17" s="6"/>
      <c r="V17" s="6"/>
      <c r="W17" s="6"/>
      <c r="X17" s="6"/>
      <c r="Y17" s="6"/>
      <c r="Z17" s="6"/>
      <c r="AA17" s="6"/>
    </row>
    <row r="18" ht="14.25" customHeight="1">
      <c r="A18" s="31"/>
      <c r="B18" s="86" t="str">
        <f>Inputs!$B$25</f>
        <v>Seated DB OHP</v>
      </c>
      <c r="C18" s="87"/>
      <c r="D18" s="88" t="s">
        <v>49</v>
      </c>
      <c r="E18" s="88">
        <v>3.0</v>
      </c>
      <c r="F18" s="89">
        <v>44110.0</v>
      </c>
      <c r="G18" s="5"/>
      <c r="H18" s="6"/>
      <c r="I18" s="6"/>
      <c r="J18" s="90"/>
      <c r="K18" s="90"/>
      <c r="L18" s="90"/>
      <c r="M18" s="6"/>
      <c r="N18" s="6"/>
      <c r="O18" s="6"/>
      <c r="P18" s="6"/>
      <c r="Q18" s="6"/>
      <c r="R18" s="6"/>
      <c r="S18" s="6"/>
      <c r="T18" s="6"/>
      <c r="U18" s="6"/>
      <c r="V18" s="6"/>
      <c r="W18" s="6"/>
      <c r="X18" s="6"/>
      <c r="Y18" s="6"/>
      <c r="Z18" s="6"/>
      <c r="AA18" s="6"/>
    </row>
    <row r="19" ht="14.25" customHeight="1">
      <c r="A19" s="31"/>
      <c r="B19" s="86" t="str">
        <f>Inputs!$B$26</f>
        <v>Weighted Pull-up (neutral grip)</v>
      </c>
      <c r="C19" s="87"/>
      <c r="D19" s="88" t="s">
        <v>49</v>
      </c>
      <c r="E19" s="88">
        <v>3.0</v>
      </c>
      <c r="F19" s="89">
        <v>44110.0</v>
      </c>
      <c r="G19" s="5"/>
      <c r="H19" s="6"/>
      <c r="I19" s="6"/>
      <c r="J19" s="90"/>
      <c r="K19" s="90"/>
      <c r="L19" s="90"/>
      <c r="M19" s="6"/>
      <c r="N19" s="6"/>
      <c r="O19" s="6"/>
      <c r="P19" s="6"/>
      <c r="Q19" s="6"/>
      <c r="R19" s="6"/>
      <c r="S19" s="6"/>
      <c r="T19" s="6"/>
      <c r="U19" s="6"/>
      <c r="V19" s="6"/>
      <c r="W19" s="6"/>
      <c r="X19" s="6"/>
      <c r="Y19" s="6"/>
      <c r="Z19" s="6"/>
      <c r="AA19" s="6"/>
    </row>
    <row r="20" ht="14.25" customHeight="1">
      <c r="A20" s="31"/>
      <c r="B20" s="66" t="s">
        <v>55</v>
      </c>
      <c r="C20" s="68"/>
      <c r="D20" s="70" t="s">
        <v>30</v>
      </c>
      <c r="E20" s="68">
        <v>3.0</v>
      </c>
      <c r="F20" s="68">
        <v>20.0</v>
      </c>
      <c r="G20" s="5"/>
      <c r="H20" s="6"/>
      <c r="I20" s="6"/>
      <c r="J20" s="90"/>
      <c r="K20" s="90"/>
      <c r="L20" s="90"/>
      <c r="M20" s="6"/>
      <c r="N20" s="6"/>
      <c r="O20" s="6"/>
      <c r="P20" s="6"/>
      <c r="Q20" s="6"/>
      <c r="R20" s="6"/>
      <c r="S20" s="6"/>
      <c r="T20" s="6"/>
      <c r="U20" s="6"/>
      <c r="V20" s="6"/>
      <c r="W20" s="6"/>
      <c r="X20" s="6"/>
      <c r="Y20" s="6"/>
      <c r="Z20" s="6"/>
      <c r="AA20" s="6"/>
    </row>
    <row r="21" ht="14.25" customHeight="1">
      <c r="A21" s="31"/>
      <c r="B21" s="66" t="s">
        <v>57</v>
      </c>
      <c r="C21" s="68"/>
      <c r="D21" s="70" t="s">
        <v>30</v>
      </c>
      <c r="E21" s="68">
        <v>3.0</v>
      </c>
      <c r="F21" s="68">
        <v>20.0</v>
      </c>
      <c r="G21" s="5"/>
      <c r="H21" s="6"/>
      <c r="I21" s="6"/>
      <c r="J21" s="90"/>
      <c r="K21" s="90"/>
      <c r="L21" s="90"/>
      <c r="M21" s="6"/>
      <c r="N21" s="6"/>
      <c r="O21" s="6"/>
      <c r="P21" s="6"/>
      <c r="Q21" s="6"/>
      <c r="R21" s="6"/>
      <c r="S21" s="6"/>
      <c r="T21" s="6"/>
      <c r="U21" s="6"/>
      <c r="V21" s="6"/>
      <c r="W21" s="6"/>
      <c r="X21" s="6"/>
      <c r="Y21" s="6"/>
      <c r="Z21" s="6"/>
      <c r="AA21" s="6"/>
    </row>
    <row r="22" ht="14.25" customHeight="1">
      <c r="A22" s="31"/>
      <c r="B22" s="7"/>
      <c r="C22" s="76"/>
      <c r="D22" s="76"/>
      <c r="E22" s="76"/>
      <c r="F22" s="76"/>
      <c r="G22" s="5"/>
      <c r="H22" s="6"/>
      <c r="I22" s="6"/>
      <c r="J22" s="6"/>
      <c r="K22" s="6"/>
      <c r="L22" s="6"/>
      <c r="M22" s="6"/>
      <c r="N22" s="6"/>
      <c r="O22" s="6"/>
      <c r="P22" s="6"/>
      <c r="Q22" s="6"/>
      <c r="R22" s="6"/>
      <c r="S22" s="6"/>
      <c r="T22" s="6"/>
      <c r="U22" s="6"/>
      <c r="V22" s="6"/>
      <c r="W22" s="6"/>
      <c r="X22" s="6"/>
      <c r="Y22" s="6"/>
      <c r="Z22" s="6"/>
      <c r="AA22" s="6"/>
    </row>
    <row r="23" ht="14.25" customHeight="1">
      <c r="A23" s="26">
        <f>Inputs!$B$3+10</f>
        <v>43111</v>
      </c>
      <c r="B23" s="27"/>
      <c r="C23" s="27"/>
      <c r="D23" s="27"/>
      <c r="E23" s="27"/>
      <c r="F23" s="28"/>
      <c r="G23" s="6"/>
      <c r="H23" s="6"/>
      <c r="I23" s="6"/>
      <c r="J23" s="6"/>
      <c r="K23" s="6"/>
      <c r="L23" s="6"/>
      <c r="M23" s="6"/>
      <c r="N23" s="6"/>
      <c r="O23" s="6"/>
      <c r="P23" s="6"/>
      <c r="Q23" s="6"/>
      <c r="R23" s="6"/>
      <c r="S23" s="6"/>
      <c r="T23" s="6"/>
      <c r="U23" s="6"/>
      <c r="V23" s="6"/>
      <c r="W23" s="6"/>
      <c r="X23" s="6"/>
      <c r="Y23" s="6"/>
      <c r="Z23" s="6"/>
      <c r="AA23" s="6"/>
    </row>
    <row r="24" ht="14.25" customHeight="1">
      <c r="B24" s="46" t="s">
        <v>15</v>
      </c>
      <c r="C24" s="48">
        <f>MROUND(Inputs!B10*0.75,Inputs!C30)</f>
        <v>175</v>
      </c>
      <c r="D24" s="49" t="s">
        <v>17</v>
      </c>
      <c r="E24" s="48">
        <v>3.0</v>
      </c>
      <c r="F24" s="48">
        <v>3.0</v>
      </c>
      <c r="G24" s="6"/>
      <c r="H24" s="6"/>
      <c r="I24" s="6"/>
      <c r="J24" s="6"/>
      <c r="K24" s="6"/>
      <c r="L24" s="6"/>
      <c r="M24" s="6"/>
      <c r="N24" s="6"/>
      <c r="O24" s="6"/>
      <c r="P24" s="6"/>
      <c r="Q24" s="6"/>
      <c r="R24" s="6"/>
      <c r="S24" s="6"/>
      <c r="T24" s="6"/>
      <c r="U24" s="6"/>
      <c r="V24" s="6"/>
      <c r="W24" s="6"/>
      <c r="X24" s="6"/>
      <c r="Y24" s="6"/>
      <c r="Z24" s="6"/>
      <c r="AA24" s="6"/>
    </row>
    <row r="25" ht="14.25" customHeight="1">
      <c r="A25" s="31"/>
      <c r="B25" s="53" t="str">
        <f>Inputs!$B$16</f>
        <v>2ct Pause Bench</v>
      </c>
      <c r="C25" s="55"/>
      <c r="D25" s="56" t="s">
        <v>23</v>
      </c>
      <c r="E25" s="55">
        <v>3.0</v>
      </c>
      <c r="F25" s="55">
        <v>6.0</v>
      </c>
      <c r="G25" s="5"/>
      <c r="H25" s="6"/>
      <c r="I25" s="6"/>
      <c r="J25" s="6"/>
      <c r="K25" s="6"/>
      <c r="L25" s="6"/>
      <c r="M25" s="6"/>
      <c r="N25" s="6"/>
      <c r="O25" s="6"/>
      <c r="P25" s="6"/>
      <c r="Q25" s="6"/>
      <c r="R25" s="6"/>
      <c r="S25" s="6"/>
      <c r="T25" s="6"/>
      <c r="U25" s="6"/>
      <c r="V25" s="6"/>
      <c r="W25" s="6"/>
      <c r="X25" s="6"/>
      <c r="Y25" s="6"/>
      <c r="Z25" s="6"/>
      <c r="AA25" s="6"/>
    </row>
    <row r="26" ht="14.25" customHeight="1">
      <c r="A26" s="31"/>
      <c r="B26" s="86" t="str">
        <f>Inputs!$B$24</f>
        <v>Barbell Row</v>
      </c>
      <c r="C26" s="87"/>
      <c r="D26" s="88" t="s">
        <v>49</v>
      </c>
      <c r="E26" s="88">
        <v>3.0</v>
      </c>
      <c r="F26" s="89">
        <v>44112.0</v>
      </c>
      <c r="G26" s="5"/>
      <c r="H26" s="6"/>
      <c r="I26" s="6"/>
      <c r="J26" s="6"/>
      <c r="K26" s="6"/>
      <c r="L26" s="6"/>
      <c r="M26" s="6"/>
      <c r="N26" s="6"/>
      <c r="O26" s="6"/>
      <c r="P26" s="6"/>
      <c r="Q26" s="6"/>
      <c r="R26" s="6"/>
      <c r="S26" s="6"/>
      <c r="T26" s="6"/>
      <c r="U26" s="6"/>
      <c r="V26" s="6"/>
      <c r="W26" s="6"/>
      <c r="X26" s="6"/>
      <c r="Y26" s="6"/>
      <c r="Z26" s="6"/>
      <c r="AA26" s="6"/>
    </row>
    <row r="27" ht="14.25" customHeight="1">
      <c r="A27" s="31"/>
      <c r="B27" s="86" t="str">
        <f>Inputs!$B$25</f>
        <v>Seated DB OHP</v>
      </c>
      <c r="C27" s="87"/>
      <c r="D27" s="88" t="s">
        <v>49</v>
      </c>
      <c r="E27" s="88">
        <v>3.0</v>
      </c>
      <c r="F27" s="89">
        <v>44110.0</v>
      </c>
      <c r="G27" s="5"/>
      <c r="H27" s="6"/>
      <c r="I27" s="6"/>
      <c r="J27" s="6"/>
      <c r="K27" s="6"/>
      <c r="L27" s="6"/>
      <c r="M27" s="6"/>
      <c r="N27" s="6"/>
      <c r="O27" s="6"/>
      <c r="P27" s="6"/>
      <c r="Q27" s="6"/>
      <c r="R27" s="6"/>
      <c r="S27" s="6"/>
      <c r="T27" s="6"/>
      <c r="U27" s="6"/>
      <c r="V27" s="6"/>
      <c r="W27" s="6"/>
      <c r="X27" s="6"/>
      <c r="Y27" s="6"/>
      <c r="Z27" s="6"/>
      <c r="AA27" s="6"/>
    </row>
    <row r="28" ht="14.25" customHeight="1">
      <c r="A28" s="31"/>
      <c r="B28" s="86" t="str">
        <f>Inputs!$B$26</f>
        <v>Weighted Pull-up (neutral grip)</v>
      </c>
      <c r="C28" s="87"/>
      <c r="D28" s="88" t="s">
        <v>49</v>
      </c>
      <c r="E28" s="88">
        <v>3.0</v>
      </c>
      <c r="F28" s="89">
        <v>44110.0</v>
      </c>
      <c r="G28" s="5"/>
      <c r="H28" s="6"/>
      <c r="I28" s="6"/>
      <c r="J28" s="6"/>
      <c r="K28" s="6"/>
      <c r="L28" s="6"/>
      <c r="M28" s="6"/>
      <c r="N28" s="6"/>
      <c r="O28" s="6"/>
      <c r="P28" s="6"/>
      <c r="Q28" s="6"/>
      <c r="R28" s="6"/>
      <c r="S28" s="6"/>
      <c r="T28" s="6"/>
      <c r="U28" s="6"/>
      <c r="V28" s="6"/>
      <c r="W28" s="6"/>
      <c r="X28" s="6"/>
      <c r="Y28" s="6"/>
      <c r="Z28" s="6"/>
      <c r="AA28" s="6"/>
    </row>
    <row r="29" ht="14.25" customHeight="1">
      <c r="A29" s="31"/>
      <c r="B29" s="66" t="s">
        <v>61</v>
      </c>
      <c r="C29" s="68"/>
      <c r="D29" s="70" t="s">
        <v>30</v>
      </c>
      <c r="E29" s="68">
        <v>3.0</v>
      </c>
      <c r="F29" s="68">
        <v>20.0</v>
      </c>
      <c r="G29" s="5"/>
      <c r="H29" s="6"/>
      <c r="I29" s="6"/>
      <c r="J29" s="6"/>
      <c r="K29" s="6"/>
      <c r="L29" s="6"/>
      <c r="M29" s="6"/>
      <c r="N29" s="6"/>
      <c r="O29" s="6"/>
      <c r="P29" s="6"/>
      <c r="Q29" s="6"/>
      <c r="R29" s="6"/>
      <c r="S29" s="6"/>
      <c r="T29" s="6"/>
      <c r="U29" s="6"/>
      <c r="V29" s="6"/>
      <c r="W29" s="6"/>
      <c r="X29" s="6"/>
      <c r="Y29" s="6"/>
      <c r="Z29" s="6"/>
      <c r="AA29" s="6"/>
    </row>
    <row r="30" ht="14.25" customHeight="1">
      <c r="A30" s="31"/>
      <c r="B30" s="66" t="s">
        <v>62</v>
      </c>
      <c r="C30" s="68"/>
      <c r="D30" s="70" t="s">
        <v>30</v>
      </c>
      <c r="E30" s="68">
        <v>3.0</v>
      </c>
      <c r="F30" s="68">
        <v>20.0</v>
      </c>
      <c r="G30" s="5"/>
      <c r="H30" s="6"/>
      <c r="I30" s="6"/>
      <c r="J30" s="6"/>
      <c r="K30" s="6"/>
      <c r="L30" s="6"/>
      <c r="M30" s="6"/>
      <c r="N30" s="6"/>
      <c r="O30" s="6"/>
      <c r="P30" s="6"/>
      <c r="Q30" s="6"/>
      <c r="R30" s="6"/>
      <c r="S30" s="6"/>
      <c r="T30" s="6"/>
      <c r="U30" s="6"/>
      <c r="V30" s="6"/>
      <c r="W30" s="6"/>
      <c r="X30" s="6"/>
      <c r="Y30" s="6"/>
      <c r="Z30" s="6"/>
      <c r="AA30" s="6"/>
    </row>
    <row r="31" ht="14.25" customHeight="1">
      <c r="A31" s="31"/>
      <c r="B31" s="7"/>
      <c r="C31" s="76"/>
      <c r="D31" s="76"/>
      <c r="E31" s="76"/>
      <c r="F31" s="76"/>
      <c r="G31" s="5"/>
      <c r="H31" s="6"/>
      <c r="I31" s="6"/>
      <c r="J31" s="6"/>
      <c r="K31" s="6"/>
      <c r="L31" s="6"/>
      <c r="M31" s="6"/>
      <c r="N31" s="6"/>
      <c r="O31" s="6"/>
      <c r="P31" s="6"/>
      <c r="Q31" s="6"/>
      <c r="R31" s="6"/>
      <c r="S31" s="6"/>
      <c r="T31" s="6"/>
      <c r="U31" s="6"/>
      <c r="V31" s="6"/>
      <c r="W31" s="6"/>
      <c r="X31" s="6"/>
      <c r="Y31" s="6"/>
      <c r="Z31" s="6"/>
      <c r="AA31" s="6"/>
    </row>
    <row r="32" ht="14.25" customHeight="1">
      <c r="A32" s="26">
        <f>Inputs!$B$3+11</f>
        <v>43112</v>
      </c>
      <c r="B32" s="27"/>
      <c r="C32" s="27"/>
      <c r="D32" s="27"/>
      <c r="E32" s="27"/>
      <c r="F32" s="28"/>
      <c r="G32" s="6"/>
      <c r="H32" s="6"/>
      <c r="I32" s="6"/>
      <c r="J32" s="6"/>
      <c r="K32" s="6"/>
      <c r="L32" s="6"/>
      <c r="M32" s="6"/>
      <c r="N32" s="6"/>
      <c r="O32" s="6"/>
      <c r="P32" s="6"/>
      <c r="Q32" s="6"/>
      <c r="R32" s="6"/>
      <c r="S32" s="6"/>
      <c r="T32" s="6"/>
      <c r="U32" s="6"/>
      <c r="V32" s="6"/>
      <c r="W32" s="6"/>
      <c r="X32" s="6"/>
      <c r="Y32" s="6"/>
      <c r="Z32" s="6"/>
      <c r="AA32" s="6"/>
    </row>
    <row r="33" ht="14.25" customHeight="1">
      <c r="B33" s="33" t="s">
        <v>13</v>
      </c>
      <c r="C33" s="40">
        <f>MROUND(Inputs!B8*0.8,Inputs!C30)+Inputs!C30</f>
        <v>260</v>
      </c>
      <c r="D33" s="42" t="s">
        <v>17</v>
      </c>
      <c r="E33" s="40">
        <v>1.0</v>
      </c>
      <c r="F33" s="40" t="s">
        <v>19</v>
      </c>
      <c r="G33" s="6"/>
      <c r="H33" s="101" t="s">
        <v>83</v>
      </c>
      <c r="I33" s="6"/>
      <c r="J33" s="6"/>
      <c r="K33" s="6"/>
      <c r="L33" s="6"/>
      <c r="M33" s="6"/>
      <c r="N33" s="6"/>
      <c r="O33" s="6"/>
      <c r="P33" s="6"/>
      <c r="Q33" s="6"/>
      <c r="R33" s="6"/>
      <c r="S33" s="6"/>
      <c r="T33" s="6"/>
      <c r="U33" s="6"/>
      <c r="V33" s="6"/>
      <c r="W33" s="6"/>
      <c r="X33" s="6"/>
      <c r="Y33" s="6"/>
      <c r="Z33" s="6"/>
      <c r="AA33" s="6"/>
    </row>
    <row r="34" ht="14.25" customHeight="1">
      <c r="A34" s="102"/>
      <c r="B34" s="33"/>
      <c r="C34" s="40">
        <f>MROUND(Inputs!B8*0.8,Inputs!C30)-Inputs!C30</f>
        <v>250</v>
      </c>
      <c r="D34" s="42" t="s">
        <v>17</v>
      </c>
      <c r="E34" s="51" t="s">
        <v>94</v>
      </c>
      <c r="F34" s="40">
        <v>3.0</v>
      </c>
      <c r="G34" s="5"/>
      <c r="H34" s="101" t="s">
        <v>95</v>
      </c>
      <c r="I34" s="101"/>
      <c r="J34" s="101"/>
      <c r="K34" s="101"/>
      <c r="L34" s="101"/>
      <c r="M34" s="101"/>
      <c r="N34" s="101"/>
      <c r="O34" s="101"/>
      <c r="P34" s="103"/>
      <c r="Q34" s="103"/>
      <c r="R34" s="47"/>
      <c r="S34" s="6"/>
      <c r="T34" s="6"/>
      <c r="U34" s="6"/>
      <c r="V34" s="6"/>
      <c r="W34" s="6"/>
      <c r="X34" s="6"/>
      <c r="Y34" s="6"/>
      <c r="Z34" s="6"/>
      <c r="AA34" s="6"/>
    </row>
    <row r="35" ht="14.25" customHeight="1">
      <c r="A35" s="31"/>
      <c r="B35" s="46" t="s">
        <v>15</v>
      </c>
      <c r="C35" s="48">
        <f>MROUND(Inputs!B10*0.75,Inputs!C30)</f>
        <v>175</v>
      </c>
      <c r="D35" s="49" t="s">
        <v>17</v>
      </c>
      <c r="E35" s="48">
        <v>3.0</v>
      </c>
      <c r="F35" s="48">
        <v>3.0</v>
      </c>
      <c r="G35" s="5"/>
      <c r="H35" s="101" t="s">
        <v>99</v>
      </c>
      <c r="I35" s="101"/>
      <c r="J35" s="101"/>
      <c r="K35" s="101"/>
      <c r="L35" s="101"/>
      <c r="M35" s="101"/>
      <c r="N35" s="101"/>
      <c r="O35" s="101"/>
      <c r="P35" s="103"/>
      <c r="Q35" s="103"/>
      <c r="R35" s="47"/>
      <c r="S35" s="6"/>
      <c r="T35" s="6"/>
      <c r="U35" s="6"/>
      <c r="V35" s="6"/>
      <c r="W35" s="6"/>
      <c r="X35" s="6"/>
      <c r="Y35" s="6"/>
      <c r="Z35" s="6"/>
      <c r="AA35" s="6"/>
    </row>
    <row r="36" ht="14.25" customHeight="1">
      <c r="A36" s="31"/>
      <c r="B36" s="53" t="str">
        <f>Inputs!$B$15</f>
        <v>Low Pin Press</v>
      </c>
      <c r="C36" s="55"/>
      <c r="D36" s="56" t="s">
        <v>23</v>
      </c>
      <c r="E36" s="55">
        <v>3.0</v>
      </c>
      <c r="F36" s="55">
        <v>3.0</v>
      </c>
      <c r="G36" s="5"/>
      <c r="H36" s="101" t="s">
        <v>102</v>
      </c>
      <c r="I36" s="101"/>
      <c r="J36" s="101"/>
      <c r="K36" s="101"/>
      <c r="L36" s="101"/>
      <c r="M36" s="101"/>
      <c r="N36" s="101"/>
      <c r="O36" s="101"/>
      <c r="P36" s="103"/>
      <c r="Q36" s="103"/>
      <c r="R36" s="47"/>
      <c r="S36" s="6"/>
      <c r="T36" s="6"/>
      <c r="U36" s="6"/>
      <c r="V36" s="6"/>
      <c r="W36" s="6"/>
      <c r="X36" s="6"/>
      <c r="Y36" s="6"/>
      <c r="Z36" s="6"/>
      <c r="AA36" s="6"/>
    </row>
    <row r="37" ht="14.25" customHeight="1">
      <c r="A37" s="31"/>
      <c r="B37" s="60" t="str">
        <f>Inputs!$B$21</f>
        <v>Snatch Grip Conv. Deadlift</v>
      </c>
      <c r="C37" s="64"/>
      <c r="D37" s="25" t="s">
        <v>23</v>
      </c>
      <c r="E37" s="64">
        <v>3.0</v>
      </c>
      <c r="F37" s="64">
        <v>8.0</v>
      </c>
      <c r="G37" s="5"/>
      <c r="H37" s="101" t="s">
        <v>104</v>
      </c>
      <c r="I37" s="101"/>
      <c r="J37" s="101"/>
      <c r="K37" s="101"/>
      <c r="L37" s="101"/>
      <c r="M37" s="101"/>
      <c r="N37" s="101"/>
      <c r="O37" s="101"/>
      <c r="P37" s="103"/>
      <c r="Q37" s="103"/>
      <c r="R37" s="47"/>
      <c r="S37" s="6"/>
      <c r="T37" s="6"/>
      <c r="U37" s="6"/>
      <c r="V37" s="6"/>
      <c r="W37" s="6"/>
      <c r="X37" s="6"/>
      <c r="Y37" s="6"/>
      <c r="Z37" s="6"/>
      <c r="AA37" s="6"/>
    </row>
    <row r="38" ht="14.25" customHeight="1">
      <c r="A38" s="31"/>
      <c r="B38" s="66" t="s">
        <v>29</v>
      </c>
      <c r="C38" s="68"/>
      <c r="D38" s="70" t="s">
        <v>30</v>
      </c>
      <c r="E38" s="68">
        <v>3.0</v>
      </c>
      <c r="F38" s="71">
        <v>44173.0</v>
      </c>
      <c r="G38" s="5"/>
      <c r="H38" s="6"/>
      <c r="I38" s="6"/>
      <c r="J38" s="6"/>
      <c r="K38" s="6"/>
      <c r="L38" s="6"/>
      <c r="M38" s="6"/>
      <c r="N38" s="6"/>
      <c r="O38" s="6"/>
      <c r="P38" s="6"/>
      <c r="Q38" s="6"/>
      <c r="R38" s="6"/>
      <c r="S38" s="6"/>
      <c r="T38" s="6"/>
      <c r="U38" s="6"/>
      <c r="V38" s="6"/>
      <c r="W38" s="6"/>
      <c r="X38" s="6"/>
      <c r="Y38" s="6"/>
      <c r="Z38" s="6"/>
      <c r="AA38" s="6"/>
    </row>
    <row r="39" ht="14.25" customHeight="1">
      <c r="A39" s="31"/>
      <c r="B39" s="66" t="s">
        <v>34</v>
      </c>
      <c r="C39" s="68"/>
      <c r="D39" s="70" t="s">
        <v>30</v>
      </c>
      <c r="E39" s="68">
        <v>3.0</v>
      </c>
      <c r="F39" s="71">
        <v>44173.0</v>
      </c>
      <c r="G39" s="5"/>
      <c r="H39" s="6"/>
      <c r="I39" s="6"/>
      <c r="J39" s="6"/>
      <c r="K39" s="6"/>
      <c r="L39" s="6"/>
      <c r="M39" s="6"/>
      <c r="N39" s="6"/>
      <c r="O39" s="6"/>
      <c r="P39" s="6"/>
      <c r="Q39" s="6"/>
      <c r="R39" s="6"/>
      <c r="S39" s="6"/>
      <c r="T39" s="6"/>
      <c r="U39" s="6"/>
      <c r="V39" s="6"/>
      <c r="W39" s="6"/>
      <c r="X39" s="6"/>
      <c r="Y39" s="6"/>
      <c r="Z39" s="6"/>
      <c r="AA39" s="6"/>
    </row>
    <row r="40" ht="14.25" customHeight="1">
      <c r="A40" s="31"/>
      <c r="B40" s="7"/>
      <c r="C40" s="7"/>
      <c r="D40" s="7"/>
      <c r="E40" s="7"/>
      <c r="F40" s="7"/>
      <c r="G40" s="5"/>
      <c r="H40" s="6"/>
      <c r="I40" s="6"/>
      <c r="J40" s="6"/>
      <c r="K40" s="6"/>
      <c r="L40" s="6"/>
      <c r="M40" s="6"/>
      <c r="N40" s="6"/>
      <c r="O40" s="6"/>
      <c r="P40" s="6"/>
      <c r="Q40" s="6"/>
      <c r="R40" s="6"/>
      <c r="S40" s="6"/>
      <c r="T40" s="6"/>
      <c r="U40" s="6"/>
      <c r="V40" s="6"/>
      <c r="W40" s="6"/>
      <c r="X40" s="6"/>
      <c r="Y40" s="6"/>
      <c r="Z40" s="6"/>
      <c r="AA40" s="6"/>
    </row>
    <row r="41" ht="14.25" customHeight="1">
      <c r="A41" s="26">
        <f>Inputs!$B$3+13</f>
        <v>43114</v>
      </c>
      <c r="B41" s="27"/>
      <c r="C41" s="27"/>
      <c r="D41" s="27"/>
      <c r="E41" s="27"/>
      <c r="F41" s="28"/>
      <c r="G41" s="5"/>
      <c r="H41" s="6"/>
      <c r="I41" s="6"/>
      <c r="J41" s="6"/>
      <c r="K41" s="6"/>
      <c r="L41" s="6"/>
      <c r="M41" s="6"/>
      <c r="N41" s="6"/>
      <c r="O41" s="6"/>
      <c r="P41" s="6"/>
      <c r="Q41" s="6"/>
      <c r="R41" s="6"/>
      <c r="S41" s="6"/>
      <c r="T41" s="6"/>
      <c r="U41" s="6"/>
      <c r="V41" s="6"/>
      <c r="W41" s="6"/>
      <c r="X41" s="6"/>
      <c r="Y41" s="6"/>
      <c r="Z41" s="6"/>
      <c r="AA41" s="6"/>
    </row>
    <row r="42" ht="14.25" customHeight="1">
      <c r="A42" s="31"/>
      <c r="B42" s="46" t="s">
        <v>15</v>
      </c>
      <c r="C42" s="48">
        <f>MROUND(Inputs!B10*0.75,Inputs!C30)</f>
        <v>175</v>
      </c>
      <c r="D42" s="49" t="s">
        <v>17</v>
      </c>
      <c r="E42" s="48">
        <v>3.0</v>
      </c>
      <c r="F42" s="48">
        <v>3.0</v>
      </c>
      <c r="G42" s="5"/>
      <c r="H42" s="6"/>
      <c r="I42" s="6"/>
      <c r="J42" s="6"/>
      <c r="K42" s="6"/>
      <c r="L42" s="6"/>
      <c r="M42" s="6"/>
      <c r="N42" s="6"/>
      <c r="O42" s="6"/>
      <c r="P42" s="6"/>
      <c r="Q42" s="6"/>
      <c r="R42" s="6"/>
      <c r="S42" s="6"/>
      <c r="T42" s="6"/>
      <c r="U42" s="6"/>
      <c r="V42" s="6"/>
      <c r="W42" s="6"/>
      <c r="X42" s="6"/>
      <c r="Y42" s="6"/>
      <c r="Z42" s="6"/>
      <c r="AA42" s="6"/>
    </row>
    <row r="43" ht="14.25" customHeight="1">
      <c r="A43" s="31"/>
      <c r="B43" s="53" t="str">
        <f>Inputs!$B$16</f>
        <v>2ct Pause Bench</v>
      </c>
      <c r="C43" s="55"/>
      <c r="D43" s="56" t="s">
        <v>23</v>
      </c>
      <c r="E43" s="55">
        <v>3.0</v>
      </c>
      <c r="F43" s="55">
        <v>3.0</v>
      </c>
      <c r="G43" s="5"/>
      <c r="H43" s="6"/>
      <c r="I43" s="6"/>
      <c r="J43" s="6"/>
      <c r="K43" s="6"/>
      <c r="L43" s="6"/>
      <c r="M43" s="6"/>
      <c r="N43" s="6"/>
      <c r="O43" s="6"/>
      <c r="P43" s="6"/>
      <c r="Q43" s="6"/>
      <c r="R43" s="6"/>
      <c r="S43" s="6"/>
      <c r="T43" s="6"/>
      <c r="U43" s="6"/>
      <c r="V43" s="6"/>
      <c r="W43" s="6"/>
      <c r="X43" s="6"/>
      <c r="Y43" s="6"/>
      <c r="Z43" s="6"/>
      <c r="AA43" s="6"/>
    </row>
    <row r="44" ht="14.25" customHeight="1">
      <c r="A44" s="6"/>
      <c r="B44" s="86" t="str">
        <f>Inputs!$B$24</f>
        <v>Barbell Row</v>
      </c>
      <c r="C44" s="87"/>
      <c r="D44" s="88" t="s">
        <v>49</v>
      </c>
      <c r="E44" s="88">
        <v>3.0</v>
      </c>
      <c r="F44" s="89">
        <v>44112.0</v>
      </c>
      <c r="G44" s="6"/>
      <c r="H44" s="6"/>
      <c r="I44" s="6"/>
      <c r="J44" s="6"/>
      <c r="K44" s="6"/>
      <c r="L44" s="6"/>
      <c r="M44" s="6"/>
      <c r="N44" s="6"/>
      <c r="O44" s="6"/>
      <c r="P44" s="6"/>
      <c r="Q44" s="6"/>
      <c r="R44" s="6"/>
      <c r="S44" s="6"/>
      <c r="T44" s="6"/>
      <c r="U44" s="6"/>
      <c r="V44" s="6"/>
      <c r="W44" s="6"/>
      <c r="X44" s="6"/>
      <c r="Y44" s="6"/>
      <c r="Z44" s="6"/>
      <c r="AA44" s="6"/>
    </row>
    <row r="45" ht="14.25" customHeight="1">
      <c r="B45" s="86" t="str">
        <f>Inputs!$B$25</f>
        <v>Seated DB OHP</v>
      </c>
      <c r="C45" s="87"/>
      <c r="D45" s="88" t="s">
        <v>49</v>
      </c>
      <c r="E45" s="88">
        <v>3.0</v>
      </c>
      <c r="F45" s="89">
        <v>44110.0</v>
      </c>
      <c r="G45" s="6"/>
      <c r="H45" s="6"/>
      <c r="I45" s="6"/>
      <c r="J45" s="6"/>
      <c r="K45" s="6"/>
      <c r="L45" s="6"/>
      <c r="M45" s="6"/>
      <c r="N45" s="6"/>
      <c r="O45" s="6"/>
      <c r="P45" s="6"/>
      <c r="Q45" s="6"/>
      <c r="R45" s="6"/>
      <c r="S45" s="6"/>
      <c r="T45" s="6"/>
      <c r="U45" s="6"/>
      <c r="V45" s="6"/>
      <c r="W45" s="6"/>
      <c r="X45" s="6"/>
      <c r="Y45" s="6"/>
      <c r="Z45" s="6"/>
      <c r="AA45" s="6"/>
    </row>
    <row r="46" ht="14.25" customHeight="1">
      <c r="A46" s="31"/>
      <c r="B46" s="86" t="str">
        <f>Inputs!$B$26</f>
        <v>Weighted Pull-up (neutral grip)</v>
      </c>
      <c r="C46" s="87"/>
      <c r="D46" s="88" t="s">
        <v>49</v>
      </c>
      <c r="E46" s="88">
        <v>3.0</v>
      </c>
      <c r="F46" s="89">
        <v>44110.0</v>
      </c>
      <c r="G46" s="5"/>
      <c r="H46" s="6"/>
      <c r="I46" s="6"/>
      <c r="J46" s="6"/>
      <c r="K46" s="6"/>
      <c r="L46" s="6"/>
      <c r="M46" s="6"/>
      <c r="N46" s="6"/>
      <c r="O46" s="6"/>
      <c r="P46" s="6"/>
      <c r="Q46" s="6"/>
      <c r="R46" s="6"/>
      <c r="S46" s="6"/>
      <c r="T46" s="6"/>
      <c r="U46" s="6"/>
      <c r="V46" s="6"/>
      <c r="W46" s="6"/>
      <c r="X46" s="6"/>
      <c r="Y46" s="6"/>
      <c r="Z46" s="6"/>
      <c r="AA46" s="6"/>
    </row>
    <row r="47" ht="14.25" customHeight="1">
      <c r="A47" s="31"/>
      <c r="B47" s="66" t="s">
        <v>160</v>
      </c>
      <c r="C47" s="68"/>
      <c r="D47" s="70" t="s">
        <v>30</v>
      </c>
      <c r="E47" s="68">
        <v>3.0</v>
      </c>
      <c r="F47" s="68">
        <v>20.0</v>
      </c>
      <c r="G47" s="5"/>
      <c r="H47" s="6"/>
      <c r="I47" s="6"/>
      <c r="J47" s="6"/>
      <c r="K47" s="6"/>
      <c r="L47" s="6"/>
      <c r="M47" s="6"/>
      <c r="N47" s="6"/>
      <c r="O47" s="6"/>
      <c r="P47" s="6"/>
      <c r="Q47" s="6"/>
      <c r="R47" s="6"/>
      <c r="S47" s="6"/>
      <c r="T47" s="6"/>
      <c r="U47" s="6"/>
      <c r="V47" s="6"/>
      <c r="W47" s="6"/>
      <c r="X47" s="6"/>
      <c r="Y47" s="6"/>
      <c r="Z47" s="6"/>
      <c r="AA47" s="6"/>
    </row>
    <row r="48" ht="14.25" customHeight="1">
      <c r="A48" s="31"/>
      <c r="B48" s="66" t="s">
        <v>166</v>
      </c>
      <c r="C48" s="68"/>
      <c r="D48" s="70" t="s">
        <v>30</v>
      </c>
      <c r="E48" s="68">
        <v>3.0</v>
      </c>
      <c r="F48" s="68">
        <v>20.0</v>
      </c>
      <c r="G48" s="5"/>
      <c r="H48" s="6"/>
      <c r="I48" s="6"/>
      <c r="J48" s="6"/>
      <c r="K48" s="6"/>
      <c r="L48" s="6"/>
      <c r="M48" s="6"/>
      <c r="N48" s="6"/>
      <c r="O48" s="6"/>
      <c r="P48" s="6"/>
      <c r="Q48" s="6"/>
      <c r="R48" s="6"/>
      <c r="S48" s="6"/>
      <c r="T48" s="6"/>
      <c r="U48" s="6"/>
      <c r="V48" s="6"/>
      <c r="W48" s="6"/>
      <c r="X48" s="6"/>
      <c r="Y48" s="6"/>
      <c r="Z48" s="6"/>
      <c r="AA48" s="6"/>
    </row>
    <row r="49" ht="14.25" customHeight="1">
      <c r="A49" s="31"/>
      <c r="B49" s="6"/>
      <c r="C49" s="6"/>
      <c r="D49" s="6"/>
      <c r="E49" s="6"/>
      <c r="F49" s="6"/>
      <c r="G49" s="5"/>
      <c r="H49" s="6"/>
      <c r="I49" s="6"/>
      <c r="J49" s="6"/>
      <c r="K49" s="6"/>
      <c r="L49" s="6"/>
      <c r="M49" s="6"/>
      <c r="N49" s="6"/>
      <c r="O49" s="6"/>
      <c r="P49" s="6"/>
      <c r="Q49" s="6"/>
      <c r="R49" s="6"/>
      <c r="S49" s="6"/>
      <c r="T49" s="6"/>
      <c r="U49" s="6"/>
      <c r="V49" s="6"/>
      <c r="W49" s="6"/>
      <c r="X49" s="6"/>
      <c r="Y49" s="6"/>
      <c r="Z49" s="6"/>
      <c r="AA49" s="6"/>
    </row>
  </sheetData>
  <mergeCells count="6">
    <mergeCell ref="A1:F1"/>
    <mergeCell ref="A5:F5"/>
    <mergeCell ref="A14:F14"/>
    <mergeCell ref="A23:F23"/>
    <mergeCell ref="A32:F32"/>
    <mergeCell ref="A41:F41"/>
  </mergeCells>
  <dataValidations>
    <dataValidation type="list" allowBlank="1" sqref="B29:B30">
      <formula1>Inputs!$B$60:$B$73</formula1>
    </dataValidation>
    <dataValidation type="list" allowBlank="1" sqref="B47:B48">
      <formula1>Inputs!$B$60:$E$73</formula1>
    </dataValidation>
    <dataValidation type="list" allowBlank="1" sqref="B20:B21">
      <formula1>Inputs!$E$60:$E$73</formula1>
    </dataValidation>
    <dataValidation type="list" allowBlank="1" sqref="B11:B12 B38:B39">
      <formula1>Inputs!$H$60:$K$69</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outlineLevelRow="1"/>
  <cols>
    <col customWidth="1" min="1" max="1" width="9.86"/>
    <col customWidth="1" min="2" max="2" width="24.29"/>
    <col customWidth="1" min="3" max="7" width="9.0"/>
    <col customWidth="1" min="8" max="27" width="8.71"/>
  </cols>
  <sheetData>
    <row r="1" ht="14.25" customHeight="1">
      <c r="A1" s="3" t="s">
        <v>3</v>
      </c>
      <c r="B1" s="2"/>
      <c r="C1" s="2"/>
      <c r="D1" s="2"/>
      <c r="E1" s="2"/>
      <c r="F1" s="4"/>
      <c r="G1" s="5"/>
      <c r="H1" s="6"/>
      <c r="I1" s="6"/>
      <c r="J1" s="6"/>
      <c r="K1" s="6"/>
      <c r="L1" s="6"/>
      <c r="M1" s="6"/>
      <c r="N1" s="6"/>
      <c r="O1" s="6"/>
      <c r="P1" s="6"/>
      <c r="Q1" s="6"/>
      <c r="R1" s="6"/>
      <c r="S1" s="6"/>
      <c r="T1" s="6"/>
      <c r="U1" s="6"/>
      <c r="V1" s="6"/>
      <c r="W1" s="6"/>
      <c r="X1" s="6"/>
      <c r="Y1" s="6"/>
      <c r="Z1" s="6"/>
      <c r="AA1" s="6"/>
    </row>
    <row r="2" ht="14.25" customHeight="1">
      <c r="A2" s="8"/>
      <c r="B2" s="10"/>
      <c r="C2" s="10"/>
      <c r="D2" s="11"/>
      <c r="E2" s="10"/>
      <c r="F2" s="10"/>
      <c r="G2" s="5"/>
      <c r="H2" s="6"/>
      <c r="I2" s="6"/>
      <c r="J2" s="6"/>
      <c r="K2" s="6"/>
      <c r="L2" s="6"/>
      <c r="M2" s="6"/>
      <c r="N2" s="6"/>
      <c r="O2" s="6"/>
      <c r="P2" s="6"/>
      <c r="Q2" s="6"/>
      <c r="R2" s="6"/>
      <c r="S2" s="6"/>
      <c r="T2" s="6"/>
      <c r="U2" s="6"/>
      <c r="V2" s="6"/>
      <c r="W2" s="6"/>
      <c r="X2" s="6"/>
      <c r="Y2" s="6"/>
      <c r="Z2" s="6"/>
      <c r="AA2" s="6"/>
    </row>
    <row r="3" ht="14.25" customHeight="1">
      <c r="A3" s="13"/>
      <c r="B3" s="15" t="s">
        <v>5</v>
      </c>
      <c r="C3" s="17" t="s">
        <v>6</v>
      </c>
      <c r="D3" s="19" t="s">
        <v>7</v>
      </c>
      <c r="E3" s="17" t="s">
        <v>8</v>
      </c>
      <c r="F3" s="20" t="s">
        <v>9</v>
      </c>
      <c r="G3" s="5"/>
      <c r="H3" s="6"/>
      <c r="I3" s="6"/>
      <c r="J3" s="6"/>
      <c r="K3" s="6"/>
      <c r="L3" s="6"/>
      <c r="M3" s="6"/>
      <c r="N3" s="6"/>
      <c r="O3" s="6"/>
      <c r="P3" s="6"/>
      <c r="Q3" s="6"/>
      <c r="R3" s="6"/>
      <c r="S3" s="6"/>
      <c r="T3" s="6"/>
      <c r="U3" s="6"/>
      <c r="V3" s="6"/>
      <c r="W3" s="6"/>
      <c r="X3" s="6"/>
      <c r="Y3" s="6"/>
      <c r="Z3" s="6"/>
      <c r="AA3" s="6"/>
    </row>
    <row r="4" ht="14.25" customHeight="1">
      <c r="A4" s="24"/>
      <c r="B4" s="24"/>
      <c r="C4" s="24"/>
      <c r="D4" s="24"/>
      <c r="E4" s="24"/>
      <c r="F4" s="24"/>
      <c r="G4" s="6"/>
      <c r="H4" s="6"/>
      <c r="I4" s="6"/>
      <c r="J4" s="6"/>
      <c r="K4" s="6"/>
      <c r="L4" s="6"/>
      <c r="M4" s="6"/>
      <c r="N4" s="6"/>
      <c r="O4" s="6"/>
      <c r="P4" s="6"/>
      <c r="Q4" s="6"/>
      <c r="R4" s="6"/>
      <c r="S4" s="6"/>
      <c r="T4" s="6"/>
      <c r="U4" s="6"/>
      <c r="V4" s="6"/>
      <c r="W4" s="6"/>
      <c r="X4" s="6"/>
      <c r="Y4" s="6"/>
      <c r="Z4" s="6"/>
      <c r="AA4" s="6"/>
    </row>
    <row r="5" ht="14.25" customHeight="1">
      <c r="A5" s="26">
        <f>Inputs!$B$3+14</f>
        <v>43115</v>
      </c>
      <c r="B5" s="27"/>
      <c r="C5" s="27"/>
      <c r="D5" s="27"/>
      <c r="E5" s="27"/>
      <c r="F5" s="28"/>
      <c r="G5" s="6"/>
      <c r="H5" s="6"/>
      <c r="I5" s="6"/>
      <c r="J5" s="6"/>
      <c r="K5" s="6"/>
      <c r="L5" s="6"/>
      <c r="M5" s="6"/>
      <c r="N5" s="6"/>
      <c r="O5" s="6"/>
      <c r="P5" s="6"/>
      <c r="Q5" s="6"/>
      <c r="R5" s="6"/>
      <c r="S5" s="6"/>
      <c r="T5" s="6"/>
      <c r="U5" s="6"/>
      <c r="V5" s="6"/>
      <c r="W5" s="6"/>
      <c r="X5" s="6"/>
      <c r="Y5" s="6"/>
      <c r="Z5" s="6"/>
      <c r="AA5" s="6"/>
    </row>
    <row r="6" ht="14.25" customHeight="1">
      <c r="A6" s="31"/>
      <c r="B6" s="33" t="s">
        <v>13</v>
      </c>
      <c r="C6" s="40">
        <f>MROUND(Inputs!B8*0.85,Inputs!C30)+Inputs!C30</f>
        <v>275</v>
      </c>
      <c r="D6" s="42" t="s">
        <v>17</v>
      </c>
      <c r="E6" s="40">
        <v>3.0</v>
      </c>
      <c r="F6" s="51" t="s">
        <v>21</v>
      </c>
      <c r="G6" s="5"/>
      <c r="H6" s="6"/>
      <c r="I6" s="6"/>
      <c r="J6" s="6"/>
      <c r="K6" s="6"/>
      <c r="L6" s="6"/>
      <c r="M6" s="6"/>
      <c r="N6" s="6"/>
      <c r="O6" s="6"/>
      <c r="P6" s="6"/>
      <c r="Q6" s="6"/>
      <c r="R6" s="6"/>
      <c r="S6" s="6"/>
      <c r="T6" s="6"/>
      <c r="U6" s="6"/>
      <c r="V6" s="6"/>
      <c r="W6" s="6"/>
      <c r="X6" s="6"/>
      <c r="Y6" s="6"/>
      <c r="Z6" s="6"/>
      <c r="AA6" s="6"/>
    </row>
    <row r="7" ht="14.25" customHeight="1">
      <c r="A7" s="31"/>
      <c r="B7" s="46" t="s">
        <v>15</v>
      </c>
      <c r="C7" s="48">
        <f>MROUND(Inputs!B10*0.9,Inputs!C30)</f>
        <v>205</v>
      </c>
      <c r="D7" s="49" t="s">
        <v>17</v>
      </c>
      <c r="E7" s="48">
        <v>3.0</v>
      </c>
      <c r="F7" s="48">
        <v>1.0</v>
      </c>
      <c r="G7" s="5"/>
      <c r="H7" s="6"/>
      <c r="I7" s="6"/>
      <c r="J7" s="6"/>
      <c r="K7" s="6"/>
      <c r="L7" s="6"/>
      <c r="M7" s="6"/>
      <c r="N7" s="6"/>
      <c r="O7" s="6"/>
      <c r="P7" s="6"/>
      <c r="Q7" s="6"/>
      <c r="R7" s="6"/>
      <c r="S7" s="6"/>
      <c r="T7" s="6"/>
      <c r="U7" s="6"/>
      <c r="V7" s="6"/>
      <c r="W7" s="6"/>
      <c r="X7" s="6"/>
      <c r="Y7" s="6"/>
      <c r="Z7" s="6"/>
      <c r="AA7" s="6"/>
    </row>
    <row r="8" ht="14.25" customHeight="1">
      <c r="A8" s="31"/>
      <c r="B8" s="46"/>
      <c r="C8" s="48" t="str">
        <f>MROUND(Inputs!B10*0.75,Inputs!C30)&amp;"-"&amp;MROUND(Inputs!B10*0.8,Inputs!C30)</f>
        <v>175-185</v>
      </c>
      <c r="D8" s="49" t="s">
        <v>17</v>
      </c>
      <c r="E8" s="48">
        <v>3.0</v>
      </c>
      <c r="F8" s="48">
        <v>3.0</v>
      </c>
      <c r="G8" s="5"/>
      <c r="H8" s="6"/>
      <c r="I8" s="6"/>
      <c r="J8" s="6"/>
      <c r="K8" s="6"/>
      <c r="L8" s="6"/>
      <c r="M8" s="6"/>
      <c r="N8" s="6"/>
      <c r="O8" s="6"/>
      <c r="P8" s="6"/>
      <c r="Q8" s="6"/>
      <c r="R8" s="6"/>
      <c r="S8" s="6"/>
      <c r="T8" s="6"/>
      <c r="U8" s="6"/>
      <c r="V8" s="6"/>
      <c r="W8" s="6"/>
      <c r="X8" s="6"/>
      <c r="Y8" s="6"/>
      <c r="Z8" s="6"/>
      <c r="AA8" s="6"/>
    </row>
    <row r="9" ht="14.25" customHeight="1">
      <c r="A9" s="31"/>
      <c r="B9" s="60" t="s">
        <v>14</v>
      </c>
      <c r="C9" s="64">
        <f>MROUND(Inputs!B9*0.875,Inputs!C30)</f>
        <v>370</v>
      </c>
      <c r="D9" s="25" t="s">
        <v>17</v>
      </c>
      <c r="E9" s="64">
        <v>3.0</v>
      </c>
      <c r="F9" s="77" t="s">
        <v>40</v>
      </c>
      <c r="G9" s="5"/>
      <c r="H9" s="6"/>
      <c r="I9" s="6"/>
      <c r="J9" s="6"/>
      <c r="K9" s="6"/>
      <c r="L9" s="6"/>
      <c r="M9" s="6"/>
      <c r="N9" s="6"/>
      <c r="O9" s="6"/>
      <c r="P9" s="6"/>
      <c r="Q9" s="6"/>
      <c r="R9" s="6"/>
      <c r="S9" s="6"/>
      <c r="T9" s="6"/>
      <c r="U9" s="6"/>
      <c r="V9" s="6"/>
      <c r="W9" s="6"/>
      <c r="X9" s="6"/>
      <c r="Y9" s="6"/>
      <c r="Z9" s="6"/>
      <c r="AA9" s="6"/>
    </row>
    <row r="10" ht="14.25" customHeight="1">
      <c r="A10" s="31"/>
      <c r="B10" s="66" t="s">
        <v>43</v>
      </c>
      <c r="C10" s="70" t="s">
        <v>17</v>
      </c>
      <c r="D10" s="70" t="s">
        <v>17</v>
      </c>
      <c r="E10" s="70" t="s">
        <v>17</v>
      </c>
      <c r="F10" s="70" t="s">
        <v>17</v>
      </c>
      <c r="G10" s="5"/>
      <c r="H10" s="6"/>
      <c r="I10" s="6"/>
      <c r="J10" s="6"/>
      <c r="K10" s="6"/>
      <c r="L10" s="6"/>
      <c r="M10" s="6"/>
      <c r="N10" s="6"/>
      <c r="O10" s="6"/>
      <c r="P10" s="6"/>
      <c r="Q10" s="6"/>
      <c r="R10" s="6"/>
      <c r="S10" s="6"/>
      <c r="T10" s="6"/>
      <c r="U10" s="6"/>
      <c r="V10" s="6"/>
      <c r="W10" s="6"/>
      <c r="X10" s="6"/>
      <c r="Y10" s="6"/>
      <c r="Z10" s="6"/>
      <c r="AA10" s="6"/>
    </row>
    <row r="11" ht="14.25" customHeight="1">
      <c r="A11" s="6"/>
      <c r="B11" s="7"/>
      <c r="C11" s="76"/>
      <c r="D11" s="76"/>
      <c r="E11" s="76"/>
      <c r="F11" s="76"/>
      <c r="G11" s="6"/>
      <c r="H11" s="6"/>
      <c r="I11" s="6"/>
      <c r="J11" s="6"/>
      <c r="K11" s="6"/>
      <c r="L11" s="6"/>
      <c r="M11" s="6"/>
      <c r="N11" s="6"/>
      <c r="O11" s="6"/>
      <c r="P11" s="6"/>
      <c r="Q11" s="6"/>
      <c r="R11" s="6"/>
      <c r="S11" s="6"/>
      <c r="T11" s="6"/>
      <c r="U11" s="6"/>
      <c r="V11" s="6"/>
      <c r="W11" s="6"/>
      <c r="X11" s="6"/>
      <c r="Y11" s="6"/>
      <c r="Z11" s="6"/>
      <c r="AA11" s="6"/>
    </row>
    <row r="12" ht="14.25" customHeight="1">
      <c r="A12" s="26">
        <f>Inputs!$B$3+15</f>
        <v>43116</v>
      </c>
      <c r="B12" s="27"/>
      <c r="C12" s="27"/>
      <c r="D12" s="27"/>
      <c r="E12" s="27"/>
      <c r="F12" s="28"/>
      <c r="G12" s="6"/>
      <c r="H12" s="6"/>
      <c r="I12" s="6"/>
      <c r="J12" s="6"/>
      <c r="K12" s="6"/>
      <c r="L12" s="6"/>
      <c r="M12" s="6"/>
      <c r="N12" s="6"/>
      <c r="O12" s="6"/>
      <c r="P12" s="6"/>
      <c r="Q12" s="6"/>
      <c r="R12" s="6"/>
      <c r="S12" s="6"/>
      <c r="T12" s="6"/>
      <c r="U12" s="6"/>
      <c r="V12" s="6"/>
      <c r="W12" s="6"/>
      <c r="X12" s="6"/>
      <c r="Y12" s="6"/>
      <c r="Z12" s="6"/>
      <c r="AA12" s="6"/>
    </row>
    <row r="13" ht="14.25" customHeight="1">
      <c r="A13" s="31"/>
      <c r="B13" s="46" t="s">
        <v>15</v>
      </c>
      <c r="C13" s="48" t="str">
        <f>MROUND(Inputs!B10*0.75,Inputs!C30)&amp;"-"&amp;MROUND(Inputs!B10*0.8,Inputs!C30)</f>
        <v>175-185</v>
      </c>
      <c r="D13" s="49" t="s">
        <v>17</v>
      </c>
      <c r="E13" s="48">
        <v>3.0</v>
      </c>
      <c r="F13" s="48">
        <v>3.0</v>
      </c>
      <c r="G13" s="5"/>
      <c r="H13" s="6"/>
      <c r="I13" s="6"/>
      <c r="J13" s="6"/>
      <c r="K13" s="6"/>
      <c r="L13" s="6"/>
      <c r="M13" s="6"/>
      <c r="N13" s="6"/>
      <c r="O13" s="6"/>
      <c r="P13" s="6"/>
      <c r="Q13" s="6"/>
      <c r="R13" s="6"/>
      <c r="S13" s="6"/>
      <c r="T13" s="6"/>
      <c r="U13" s="6"/>
      <c r="V13" s="6"/>
      <c r="W13" s="6"/>
      <c r="X13" s="6"/>
      <c r="Y13" s="6"/>
      <c r="Z13" s="6"/>
      <c r="AA13" s="6"/>
    </row>
    <row r="14" ht="14.25" customHeight="1">
      <c r="A14" s="31"/>
      <c r="B14" s="53" t="str">
        <f>Inputs!B17</f>
        <v>Close Grip Bench</v>
      </c>
      <c r="C14" s="55"/>
      <c r="D14" s="56" t="s">
        <v>23</v>
      </c>
      <c r="E14" s="55">
        <v>3.0</v>
      </c>
      <c r="F14" s="55">
        <v>12.0</v>
      </c>
      <c r="G14" s="5"/>
      <c r="H14" s="6"/>
      <c r="I14" s="6"/>
      <c r="J14" s="6"/>
      <c r="K14" s="6"/>
      <c r="L14" s="6"/>
      <c r="M14" s="6"/>
      <c r="N14" s="6"/>
      <c r="O14" s="6"/>
      <c r="P14" s="6"/>
      <c r="Q14" s="6"/>
      <c r="R14" s="6"/>
      <c r="S14" s="6"/>
      <c r="T14" s="6"/>
      <c r="U14" s="6"/>
      <c r="V14" s="6"/>
      <c r="W14" s="6"/>
      <c r="X14" s="6"/>
      <c r="Y14" s="6"/>
      <c r="Z14" s="6"/>
      <c r="AA14" s="6"/>
    </row>
    <row r="15" ht="14.25" customHeight="1">
      <c r="A15" s="31"/>
      <c r="B15" s="86" t="str">
        <f>Inputs!$B$24</f>
        <v>Barbell Row</v>
      </c>
      <c r="C15" s="87"/>
      <c r="D15" s="88" t="s">
        <v>49</v>
      </c>
      <c r="E15" s="88">
        <v>3.0</v>
      </c>
      <c r="F15" s="88">
        <v>6.0</v>
      </c>
      <c r="G15" s="5"/>
      <c r="H15" s="6"/>
      <c r="I15" s="6"/>
      <c r="J15" s="6"/>
      <c r="K15" s="6"/>
      <c r="L15" s="6"/>
      <c r="M15" s="6"/>
      <c r="N15" s="6"/>
      <c r="O15" s="6"/>
      <c r="P15" s="6"/>
      <c r="Q15" s="6"/>
      <c r="R15" s="6"/>
      <c r="S15" s="6"/>
      <c r="T15" s="6"/>
      <c r="U15" s="6"/>
      <c r="V15" s="6"/>
      <c r="W15" s="6"/>
      <c r="X15" s="6"/>
      <c r="Y15" s="6"/>
      <c r="Z15" s="6"/>
      <c r="AA15" s="6"/>
    </row>
    <row r="16" ht="14.25" customHeight="1">
      <c r="A16" s="31"/>
      <c r="B16" s="86" t="str">
        <f>Inputs!$B$25</f>
        <v>Seated DB OHP</v>
      </c>
      <c r="C16" s="87"/>
      <c r="D16" s="88" t="s">
        <v>49</v>
      </c>
      <c r="E16" s="88">
        <v>3.0</v>
      </c>
      <c r="F16" s="88">
        <v>6.0</v>
      </c>
      <c r="G16" s="5"/>
      <c r="H16" s="6"/>
      <c r="I16" s="6"/>
      <c r="J16" s="6"/>
      <c r="K16" s="6"/>
      <c r="L16" s="6"/>
      <c r="M16" s="6"/>
      <c r="N16" s="6"/>
      <c r="O16" s="6"/>
      <c r="P16" s="6"/>
      <c r="Q16" s="6"/>
      <c r="R16" s="6"/>
      <c r="S16" s="6"/>
      <c r="T16" s="6"/>
      <c r="U16" s="6"/>
      <c r="V16" s="6"/>
      <c r="W16" s="6"/>
      <c r="X16" s="6"/>
      <c r="Y16" s="6"/>
      <c r="Z16" s="6"/>
      <c r="AA16" s="6"/>
    </row>
    <row r="17" ht="14.25" customHeight="1">
      <c r="A17" s="31"/>
      <c r="B17" s="86" t="str">
        <f>Inputs!$B$26</f>
        <v>Weighted Pull-up (neutral grip)</v>
      </c>
      <c r="C17" s="87"/>
      <c r="D17" s="88" t="s">
        <v>49</v>
      </c>
      <c r="E17" s="88">
        <v>3.0</v>
      </c>
      <c r="F17" s="88">
        <v>6.0</v>
      </c>
      <c r="G17" s="5"/>
      <c r="H17" s="6"/>
      <c r="I17" s="6"/>
      <c r="J17" s="6"/>
      <c r="K17" s="6"/>
      <c r="L17" s="6"/>
      <c r="M17" s="6"/>
      <c r="N17" s="6"/>
      <c r="O17" s="6"/>
      <c r="P17" s="6"/>
      <c r="Q17" s="6"/>
      <c r="R17" s="6"/>
      <c r="S17" s="6"/>
      <c r="T17" s="6"/>
      <c r="U17" s="6"/>
      <c r="V17" s="6"/>
      <c r="W17" s="6"/>
      <c r="X17" s="6"/>
      <c r="Y17" s="6"/>
      <c r="Z17" s="6"/>
      <c r="AA17" s="6"/>
    </row>
    <row r="18" ht="14.25" customHeight="1">
      <c r="A18" s="31"/>
      <c r="B18" s="66" t="s">
        <v>61</v>
      </c>
      <c r="C18" s="68"/>
      <c r="D18" s="70" t="s">
        <v>30</v>
      </c>
      <c r="E18" s="68">
        <v>3.0</v>
      </c>
      <c r="F18" s="68">
        <v>20.0</v>
      </c>
      <c r="G18" s="5"/>
      <c r="H18" s="6"/>
      <c r="I18" s="6"/>
      <c r="J18" s="6"/>
      <c r="K18" s="6"/>
      <c r="L18" s="6"/>
      <c r="M18" s="6"/>
      <c r="N18" s="6"/>
      <c r="O18" s="6"/>
      <c r="P18" s="6"/>
      <c r="Q18" s="6"/>
      <c r="R18" s="6"/>
      <c r="S18" s="6"/>
      <c r="T18" s="6"/>
      <c r="U18" s="6"/>
      <c r="V18" s="6"/>
      <c r="W18" s="6"/>
      <c r="X18" s="6"/>
      <c r="Y18" s="6"/>
      <c r="Z18" s="6"/>
      <c r="AA18" s="6"/>
    </row>
    <row r="19" ht="14.25" customHeight="1">
      <c r="A19" s="31"/>
      <c r="B19" s="66" t="s">
        <v>62</v>
      </c>
      <c r="C19" s="68"/>
      <c r="D19" s="70" t="s">
        <v>30</v>
      </c>
      <c r="E19" s="68">
        <v>3.0</v>
      </c>
      <c r="F19" s="68">
        <v>20.0</v>
      </c>
      <c r="G19" s="5"/>
      <c r="H19" s="6"/>
      <c r="I19" s="6"/>
      <c r="J19" s="6"/>
      <c r="K19" s="6"/>
      <c r="L19" s="6"/>
      <c r="M19" s="6"/>
      <c r="N19" s="6"/>
      <c r="O19" s="6"/>
      <c r="P19" s="6"/>
      <c r="Q19" s="6"/>
      <c r="R19" s="6"/>
      <c r="S19" s="6"/>
      <c r="T19" s="6"/>
      <c r="U19" s="6"/>
      <c r="V19" s="6"/>
      <c r="W19" s="6"/>
      <c r="X19" s="6"/>
      <c r="Y19" s="6"/>
      <c r="Z19" s="6"/>
      <c r="AA19" s="6"/>
    </row>
    <row r="20" ht="14.25" customHeight="1">
      <c r="A20" s="6"/>
      <c r="B20" s="7"/>
      <c r="C20" s="76"/>
      <c r="D20" s="76"/>
      <c r="E20" s="76"/>
      <c r="F20" s="76"/>
      <c r="G20" s="6"/>
      <c r="H20" s="6"/>
      <c r="I20" s="6"/>
      <c r="J20" s="6"/>
      <c r="K20" s="6"/>
      <c r="L20" s="6"/>
      <c r="M20" s="6"/>
      <c r="N20" s="6"/>
      <c r="O20" s="6"/>
      <c r="P20" s="6"/>
      <c r="Q20" s="6"/>
      <c r="R20" s="6"/>
      <c r="S20" s="6"/>
      <c r="T20" s="6"/>
      <c r="U20" s="6"/>
      <c r="V20" s="6"/>
      <c r="W20" s="6"/>
      <c r="X20" s="6"/>
      <c r="Y20" s="6"/>
      <c r="Z20" s="6"/>
      <c r="AA20" s="6"/>
    </row>
    <row r="21" ht="14.25" customHeight="1">
      <c r="A21" s="26">
        <f>Inputs!$B$3+16</f>
        <v>43117</v>
      </c>
      <c r="B21" s="27"/>
      <c r="C21" s="27"/>
      <c r="D21" s="27"/>
      <c r="E21" s="27"/>
      <c r="F21" s="28"/>
      <c r="G21" s="6"/>
      <c r="H21" s="6"/>
      <c r="I21" s="6"/>
      <c r="J21" s="6"/>
      <c r="K21" s="6"/>
      <c r="L21" s="6"/>
      <c r="M21" s="6"/>
      <c r="N21" s="6"/>
      <c r="O21" s="6"/>
      <c r="P21" s="6"/>
      <c r="Q21" s="6"/>
      <c r="R21" s="6"/>
      <c r="S21" s="6"/>
      <c r="T21" s="6"/>
      <c r="U21" s="6"/>
      <c r="V21" s="6"/>
      <c r="W21" s="6"/>
      <c r="X21" s="6"/>
      <c r="Y21" s="6"/>
      <c r="Z21" s="6"/>
      <c r="AA21" s="6"/>
    </row>
    <row r="22" ht="14.25" customHeight="1">
      <c r="A22" s="31"/>
      <c r="B22" s="46" t="s">
        <v>15</v>
      </c>
      <c r="C22" s="48" t="str">
        <f>MROUND(Inputs!B10*0.75,Inputs!C30)&amp;"-"&amp;MROUND(Inputs!B10*0.8,Inputs!C30)</f>
        <v>175-185</v>
      </c>
      <c r="D22" s="49" t="s">
        <v>17</v>
      </c>
      <c r="E22" s="48">
        <v>3.0</v>
      </c>
      <c r="F22" s="48">
        <v>3.0</v>
      </c>
      <c r="G22" s="5"/>
      <c r="H22" s="6"/>
      <c r="I22" s="6"/>
      <c r="J22" s="6"/>
      <c r="K22" s="6"/>
      <c r="L22" s="6"/>
      <c r="M22" s="6"/>
      <c r="N22" s="6"/>
      <c r="O22" s="6"/>
      <c r="P22" s="6"/>
      <c r="Q22" s="6"/>
      <c r="R22" s="6"/>
      <c r="S22" s="6"/>
      <c r="T22" s="6"/>
      <c r="U22" s="6"/>
      <c r="V22" s="6"/>
      <c r="W22" s="6"/>
      <c r="X22" s="6"/>
      <c r="Y22" s="6"/>
      <c r="Z22" s="6"/>
      <c r="AA22" s="6"/>
    </row>
    <row r="23" ht="14.25" customHeight="1">
      <c r="A23" s="31"/>
      <c r="B23" s="53" t="str">
        <f>Inputs!B18</f>
        <v>Incline DB Press</v>
      </c>
      <c r="C23" s="55"/>
      <c r="D23" s="56" t="s">
        <v>23</v>
      </c>
      <c r="E23" s="55">
        <v>3.0</v>
      </c>
      <c r="F23" s="55">
        <v>12.0</v>
      </c>
      <c r="G23" s="5"/>
      <c r="H23" s="6"/>
      <c r="I23" s="6"/>
      <c r="J23" s="6"/>
      <c r="K23" s="6"/>
      <c r="L23" s="6"/>
      <c r="M23" s="6"/>
      <c r="N23" s="6"/>
      <c r="O23" s="6"/>
      <c r="P23" s="6"/>
      <c r="Q23" s="6"/>
      <c r="R23" s="6"/>
      <c r="S23" s="6"/>
      <c r="T23" s="6"/>
      <c r="U23" s="6"/>
      <c r="V23" s="6"/>
      <c r="W23" s="6"/>
      <c r="X23" s="6"/>
      <c r="Y23" s="6"/>
      <c r="Z23" s="6"/>
      <c r="AA23" s="6"/>
    </row>
    <row r="24" ht="14.25" customHeight="1">
      <c r="A24" s="31"/>
      <c r="B24" s="86" t="str">
        <f>Inputs!$B$24</f>
        <v>Barbell Row</v>
      </c>
      <c r="C24" s="87"/>
      <c r="D24" s="88" t="s">
        <v>49</v>
      </c>
      <c r="E24" s="88">
        <v>3.0</v>
      </c>
      <c r="F24" s="88">
        <v>6.0</v>
      </c>
      <c r="G24" s="5"/>
      <c r="H24" s="6"/>
      <c r="I24" s="6"/>
      <c r="J24" s="6"/>
      <c r="K24" s="6"/>
      <c r="L24" s="6"/>
      <c r="M24" s="6"/>
      <c r="N24" s="6"/>
      <c r="O24" s="6"/>
      <c r="P24" s="6"/>
      <c r="Q24" s="6"/>
      <c r="R24" s="6"/>
      <c r="S24" s="6"/>
      <c r="T24" s="6"/>
      <c r="U24" s="6"/>
      <c r="V24" s="6"/>
      <c r="W24" s="6"/>
      <c r="X24" s="6"/>
      <c r="Y24" s="6"/>
      <c r="Z24" s="6"/>
      <c r="AA24" s="6"/>
    </row>
    <row r="25" ht="14.25" customHeight="1">
      <c r="A25" s="31"/>
      <c r="B25" s="86" t="str">
        <f>Inputs!$B$25</f>
        <v>Seated DB OHP</v>
      </c>
      <c r="C25" s="87"/>
      <c r="D25" s="88" t="s">
        <v>49</v>
      </c>
      <c r="E25" s="88">
        <v>3.0</v>
      </c>
      <c r="F25" s="88">
        <v>6.0</v>
      </c>
      <c r="G25" s="5"/>
      <c r="H25" s="6"/>
      <c r="I25" s="6"/>
      <c r="J25" s="6"/>
      <c r="K25" s="6"/>
      <c r="L25" s="6"/>
      <c r="M25" s="6"/>
      <c r="N25" s="6"/>
      <c r="O25" s="6"/>
      <c r="P25" s="6"/>
      <c r="Q25" s="6"/>
      <c r="R25" s="6"/>
      <c r="S25" s="6"/>
      <c r="T25" s="6"/>
      <c r="U25" s="6"/>
      <c r="V25" s="6"/>
      <c r="W25" s="6"/>
      <c r="X25" s="6"/>
      <c r="Y25" s="6"/>
      <c r="Z25" s="6"/>
      <c r="AA25" s="6"/>
    </row>
    <row r="26" ht="14.25" customHeight="1">
      <c r="A26" s="31"/>
      <c r="B26" s="86" t="str">
        <f>Inputs!$B$26</f>
        <v>Weighted Pull-up (neutral grip)</v>
      </c>
      <c r="C26" s="87"/>
      <c r="D26" s="88" t="s">
        <v>49</v>
      </c>
      <c r="E26" s="88">
        <v>3.0</v>
      </c>
      <c r="F26" s="88">
        <v>6.0</v>
      </c>
      <c r="G26" s="5"/>
      <c r="H26" s="6"/>
      <c r="I26" s="6"/>
      <c r="J26" s="6"/>
      <c r="K26" s="6"/>
      <c r="L26" s="6"/>
      <c r="M26" s="6"/>
      <c r="N26" s="6"/>
      <c r="O26" s="6"/>
      <c r="P26" s="6"/>
      <c r="Q26" s="6"/>
      <c r="R26" s="6"/>
      <c r="S26" s="6"/>
      <c r="T26" s="6"/>
      <c r="U26" s="6"/>
      <c r="V26" s="6"/>
      <c r="W26" s="6"/>
      <c r="X26" s="6"/>
      <c r="Y26" s="6"/>
      <c r="Z26" s="6"/>
      <c r="AA26" s="6"/>
    </row>
    <row r="27" ht="14.25" customHeight="1">
      <c r="A27" s="31"/>
      <c r="B27" s="66" t="s">
        <v>55</v>
      </c>
      <c r="C27" s="68"/>
      <c r="D27" s="70" t="s">
        <v>30</v>
      </c>
      <c r="E27" s="68">
        <v>3.0</v>
      </c>
      <c r="F27" s="68">
        <v>20.0</v>
      </c>
      <c r="G27" s="5"/>
      <c r="H27" s="6"/>
      <c r="I27" s="6"/>
      <c r="J27" s="6"/>
      <c r="K27" s="6"/>
      <c r="L27" s="6"/>
      <c r="M27" s="6"/>
      <c r="N27" s="6"/>
      <c r="O27" s="6"/>
      <c r="P27" s="6"/>
      <c r="Q27" s="6"/>
      <c r="R27" s="6"/>
      <c r="S27" s="6"/>
      <c r="T27" s="6"/>
      <c r="U27" s="6"/>
      <c r="V27" s="6"/>
      <c r="W27" s="6"/>
      <c r="X27" s="6"/>
      <c r="Y27" s="6"/>
      <c r="Z27" s="6"/>
      <c r="AA27" s="6"/>
    </row>
    <row r="28" ht="14.25" customHeight="1">
      <c r="A28" s="31"/>
      <c r="B28" s="66" t="s">
        <v>57</v>
      </c>
      <c r="C28" s="68"/>
      <c r="D28" s="70" t="s">
        <v>30</v>
      </c>
      <c r="E28" s="68">
        <v>3.0</v>
      </c>
      <c r="F28" s="68">
        <v>20.0</v>
      </c>
      <c r="G28" s="5"/>
      <c r="H28" s="6"/>
      <c r="I28" s="6"/>
      <c r="J28" s="6"/>
      <c r="K28" s="6"/>
      <c r="L28" s="6"/>
      <c r="M28" s="6"/>
      <c r="N28" s="6"/>
      <c r="O28" s="6"/>
      <c r="P28" s="6"/>
      <c r="Q28" s="6"/>
      <c r="R28" s="6"/>
      <c r="S28" s="6"/>
      <c r="T28" s="6"/>
      <c r="U28" s="6"/>
      <c r="V28" s="6"/>
      <c r="W28" s="6"/>
      <c r="X28" s="6"/>
      <c r="Y28" s="6"/>
      <c r="Z28" s="6"/>
      <c r="AA28" s="6"/>
    </row>
    <row r="29" ht="14.25" customHeight="1">
      <c r="A29" s="6"/>
      <c r="B29" s="7"/>
      <c r="C29" s="76"/>
      <c r="D29" s="76"/>
      <c r="E29" s="76"/>
      <c r="F29" s="76"/>
      <c r="G29" s="6"/>
      <c r="H29" s="6"/>
      <c r="I29" s="6"/>
      <c r="J29" s="6"/>
      <c r="K29" s="6"/>
      <c r="L29" s="6"/>
      <c r="M29" s="6"/>
      <c r="N29" s="6"/>
      <c r="O29" s="6"/>
      <c r="P29" s="6"/>
      <c r="Q29" s="6"/>
      <c r="R29" s="6"/>
      <c r="S29" s="6"/>
      <c r="T29" s="6"/>
      <c r="U29" s="6"/>
      <c r="V29" s="6"/>
      <c r="W29" s="6"/>
      <c r="X29" s="6"/>
      <c r="Y29" s="6"/>
      <c r="Z29" s="6"/>
      <c r="AA29" s="6"/>
    </row>
    <row r="30" ht="14.25" customHeight="1">
      <c r="A30" s="26">
        <f>Inputs!$B$3+18</f>
        <v>43119</v>
      </c>
      <c r="B30" s="27"/>
      <c r="C30" s="27"/>
      <c r="D30" s="27"/>
      <c r="E30" s="27"/>
      <c r="F30" s="28"/>
      <c r="G30" s="6"/>
      <c r="H30" s="6"/>
      <c r="I30" s="6"/>
      <c r="J30" s="6"/>
      <c r="K30" s="6"/>
      <c r="L30" s="6"/>
      <c r="M30" s="6"/>
      <c r="N30" s="6"/>
      <c r="O30" s="6"/>
      <c r="P30" s="6"/>
      <c r="Q30" s="6"/>
      <c r="R30" s="6"/>
      <c r="S30" s="6"/>
      <c r="T30" s="6"/>
      <c r="U30" s="6"/>
      <c r="V30" s="6"/>
      <c r="W30" s="6"/>
      <c r="X30" s="6"/>
      <c r="Y30" s="6"/>
      <c r="Z30" s="6"/>
      <c r="AA30" s="6"/>
    </row>
    <row r="31" ht="14.25" customHeight="1">
      <c r="A31" s="31"/>
      <c r="B31" s="33" t="s">
        <v>13</v>
      </c>
      <c r="C31" s="40">
        <f>MROUND(Inputs!B8*0.85,Inputs!C30)+Inputs!C30+Inputs!C30</f>
        <v>280</v>
      </c>
      <c r="D31" s="42" t="s">
        <v>17</v>
      </c>
      <c r="E31" s="40">
        <v>1.0</v>
      </c>
      <c r="F31" s="51" t="s">
        <v>21</v>
      </c>
      <c r="G31" s="5"/>
      <c r="H31" s="6"/>
      <c r="I31" s="6"/>
      <c r="J31" s="6"/>
      <c r="K31" s="6"/>
      <c r="L31" s="6"/>
      <c r="M31" s="6"/>
      <c r="N31" s="6"/>
      <c r="O31" s="6"/>
      <c r="P31" s="6"/>
      <c r="Q31" s="6"/>
      <c r="R31" s="6"/>
      <c r="S31" s="6"/>
      <c r="T31" s="6"/>
      <c r="U31" s="6"/>
      <c r="V31" s="6"/>
      <c r="W31" s="6"/>
      <c r="X31" s="6"/>
      <c r="Y31" s="6"/>
      <c r="Z31" s="6"/>
      <c r="AA31" s="6"/>
    </row>
    <row r="32" ht="14.25" customHeight="1">
      <c r="A32" s="31"/>
      <c r="B32" s="46" t="s">
        <v>15</v>
      </c>
      <c r="C32" s="48" t="str">
        <f>MROUND(Inputs!B10*0.75,Inputs!C30)&amp;"-"&amp;MROUND(Inputs!B10*0.8,Inputs!C30)</f>
        <v>175-185</v>
      </c>
      <c r="D32" s="49" t="s">
        <v>17</v>
      </c>
      <c r="E32" s="48">
        <v>3.0</v>
      </c>
      <c r="F32" s="48">
        <v>3.0</v>
      </c>
      <c r="G32" s="5"/>
      <c r="H32" s="6"/>
      <c r="I32" s="6"/>
      <c r="J32" s="6"/>
      <c r="K32" s="6"/>
      <c r="L32" s="6"/>
      <c r="M32" s="6"/>
      <c r="N32" s="6"/>
      <c r="O32" s="6"/>
      <c r="P32" s="6"/>
      <c r="Q32" s="6"/>
      <c r="R32" s="6"/>
      <c r="S32" s="6"/>
      <c r="T32" s="6"/>
      <c r="U32" s="6"/>
      <c r="V32" s="6"/>
      <c r="W32" s="6"/>
      <c r="X32" s="6"/>
      <c r="Y32" s="6"/>
      <c r="Z32" s="6"/>
      <c r="AA32" s="6"/>
    </row>
    <row r="33" ht="14.25" customHeight="1">
      <c r="A33" s="31"/>
      <c r="B33" s="53" t="str">
        <f>Inputs!B17</f>
        <v>Close Grip Bench</v>
      </c>
      <c r="C33" s="55"/>
      <c r="D33" s="56" t="s">
        <v>23</v>
      </c>
      <c r="E33" s="55">
        <v>3.0</v>
      </c>
      <c r="F33" s="55">
        <v>10.0</v>
      </c>
      <c r="G33" s="5"/>
      <c r="H33" s="6"/>
      <c r="I33" s="6"/>
      <c r="J33" s="6"/>
      <c r="K33" s="6"/>
      <c r="L33" s="6"/>
      <c r="M33" s="6"/>
      <c r="N33" s="6"/>
      <c r="O33" s="6"/>
      <c r="P33" s="6"/>
      <c r="Q33" s="6"/>
      <c r="R33" s="6"/>
      <c r="S33" s="6"/>
      <c r="T33" s="6"/>
      <c r="U33" s="6"/>
      <c r="V33" s="6"/>
      <c r="W33" s="6"/>
      <c r="X33" s="6"/>
      <c r="Y33" s="6"/>
      <c r="Z33" s="6"/>
      <c r="AA33" s="6"/>
    </row>
    <row r="34" ht="14.25" customHeight="1">
      <c r="A34" s="31"/>
      <c r="B34" s="60" t="str">
        <f>Inputs!$B$21</f>
        <v>Snatch Grip Conv. Deadlift</v>
      </c>
      <c r="C34" s="64"/>
      <c r="D34" s="25" t="s">
        <v>23</v>
      </c>
      <c r="E34" s="64">
        <v>1.0</v>
      </c>
      <c r="F34" s="64">
        <v>8.0</v>
      </c>
      <c r="G34" s="5"/>
      <c r="H34" s="6"/>
      <c r="I34" s="6"/>
      <c r="J34" s="6"/>
      <c r="K34" s="6"/>
      <c r="L34" s="6"/>
      <c r="M34" s="6"/>
      <c r="N34" s="6"/>
      <c r="O34" s="6"/>
      <c r="P34" s="6"/>
      <c r="Q34" s="6"/>
      <c r="R34" s="6"/>
      <c r="S34" s="6"/>
      <c r="T34" s="6"/>
      <c r="U34" s="6"/>
      <c r="V34" s="6"/>
      <c r="W34" s="6"/>
      <c r="X34" s="6"/>
      <c r="Y34" s="6"/>
      <c r="Z34" s="6"/>
      <c r="AA34" s="6"/>
    </row>
    <row r="35" ht="14.25" customHeight="1">
      <c r="A35" s="31"/>
      <c r="B35" s="66" t="s">
        <v>43</v>
      </c>
      <c r="C35" s="70" t="s">
        <v>17</v>
      </c>
      <c r="D35" s="70" t="s">
        <v>17</v>
      </c>
      <c r="E35" s="70" t="s">
        <v>17</v>
      </c>
      <c r="F35" s="70" t="s">
        <v>17</v>
      </c>
      <c r="G35" s="5"/>
      <c r="H35" s="6"/>
      <c r="I35" s="6"/>
      <c r="J35" s="6"/>
      <c r="K35" s="6"/>
      <c r="L35" s="6"/>
      <c r="M35" s="6"/>
      <c r="N35" s="6"/>
      <c r="O35" s="6"/>
      <c r="P35" s="6"/>
      <c r="Q35" s="6"/>
      <c r="R35" s="6"/>
      <c r="S35" s="6"/>
      <c r="T35" s="6"/>
      <c r="U35" s="6"/>
      <c r="V35" s="6"/>
      <c r="W35" s="6"/>
      <c r="X35" s="6"/>
      <c r="Y35" s="6"/>
      <c r="Z35" s="6"/>
      <c r="AA35" s="6"/>
    </row>
    <row r="36" ht="14.25" customHeight="1">
      <c r="A36" s="6"/>
      <c r="B36" s="7"/>
      <c r="C36" s="76"/>
      <c r="D36" s="76"/>
      <c r="E36" s="76"/>
      <c r="F36" s="76"/>
      <c r="G36" s="6"/>
      <c r="H36" s="6"/>
      <c r="I36" s="6"/>
      <c r="J36" s="6"/>
      <c r="K36" s="6"/>
      <c r="L36" s="6"/>
      <c r="M36" s="6"/>
      <c r="N36" s="6"/>
      <c r="O36" s="6"/>
      <c r="P36" s="6"/>
      <c r="Q36" s="6"/>
      <c r="R36" s="6"/>
      <c r="S36" s="6"/>
      <c r="T36" s="6"/>
      <c r="U36" s="6"/>
      <c r="V36" s="6"/>
      <c r="W36" s="6"/>
      <c r="X36" s="6"/>
      <c r="Y36" s="6"/>
      <c r="Z36" s="6"/>
      <c r="AA36" s="6"/>
    </row>
    <row r="37" ht="14.25" customHeight="1">
      <c r="A37" s="26">
        <f>Inputs!$B$3+19</f>
        <v>43120</v>
      </c>
      <c r="B37" s="27"/>
      <c r="C37" s="27"/>
      <c r="D37" s="27"/>
      <c r="E37" s="27"/>
      <c r="F37" s="28"/>
      <c r="G37" s="6"/>
      <c r="H37" s="6"/>
      <c r="I37" s="6"/>
      <c r="J37" s="6"/>
      <c r="K37" s="6"/>
      <c r="L37" s="6"/>
      <c r="M37" s="6"/>
      <c r="N37" s="6"/>
      <c r="O37" s="6"/>
      <c r="P37" s="6"/>
      <c r="Q37" s="6"/>
      <c r="R37" s="6"/>
      <c r="S37" s="6"/>
      <c r="T37" s="6"/>
      <c r="U37" s="6"/>
      <c r="V37" s="6"/>
      <c r="W37" s="6"/>
      <c r="X37" s="6"/>
      <c r="Y37" s="6"/>
      <c r="Z37" s="6"/>
      <c r="AA37" s="6"/>
    </row>
    <row r="38" ht="14.25" customHeight="1">
      <c r="A38" s="31"/>
      <c r="B38" s="46" t="s">
        <v>15</v>
      </c>
      <c r="C38" s="48" t="str">
        <f>MROUND(Inputs!B10*0.75,Inputs!C30)&amp;"-"&amp;MROUND(Inputs!B10*0.8,Inputs!C30)</f>
        <v>175-185</v>
      </c>
      <c r="D38" s="49" t="s">
        <v>17</v>
      </c>
      <c r="E38" s="48">
        <v>3.0</v>
      </c>
      <c r="F38" s="48">
        <v>3.0</v>
      </c>
      <c r="G38" s="5"/>
      <c r="H38" s="6"/>
      <c r="I38" s="6"/>
      <c r="J38" s="6"/>
      <c r="K38" s="6"/>
      <c r="L38" s="6"/>
      <c r="M38" s="6"/>
      <c r="N38" s="6"/>
      <c r="O38" s="6"/>
      <c r="P38" s="6"/>
      <c r="Q38" s="6"/>
      <c r="R38" s="6"/>
      <c r="S38" s="6"/>
      <c r="T38" s="6"/>
      <c r="U38" s="6"/>
      <c r="V38" s="6"/>
      <c r="W38" s="6"/>
      <c r="X38" s="6"/>
      <c r="Y38" s="6"/>
      <c r="Z38" s="6"/>
      <c r="AA38" s="6"/>
    </row>
    <row r="39" ht="14.25" customHeight="1">
      <c r="A39" s="31"/>
      <c r="B39" s="53" t="str">
        <f>Inputs!B18</f>
        <v>Incline DB Press</v>
      </c>
      <c r="C39" s="55"/>
      <c r="D39" s="56" t="s">
        <v>23</v>
      </c>
      <c r="E39" s="55">
        <v>3.0</v>
      </c>
      <c r="F39" s="55">
        <v>10.0</v>
      </c>
      <c r="G39" s="5"/>
      <c r="H39" s="6"/>
      <c r="I39" s="6"/>
      <c r="J39" s="6"/>
      <c r="K39" s="6"/>
      <c r="L39" s="6"/>
      <c r="M39" s="6"/>
      <c r="N39" s="6"/>
      <c r="O39" s="6"/>
      <c r="P39" s="6"/>
      <c r="Q39" s="6"/>
      <c r="R39" s="6"/>
      <c r="S39" s="6"/>
      <c r="T39" s="6"/>
      <c r="U39" s="6"/>
      <c r="V39" s="6"/>
      <c r="W39" s="6"/>
      <c r="X39" s="6"/>
      <c r="Y39" s="6"/>
      <c r="Z39" s="6"/>
      <c r="AA39" s="6"/>
    </row>
    <row r="40" ht="14.25" customHeight="1">
      <c r="A40" s="31"/>
      <c r="B40" s="86" t="str">
        <f>Inputs!$B$24</f>
        <v>Barbell Row</v>
      </c>
      <c r="C40" s="87"/>
      <c r="D40" s="88" t="s">
        <v>49</v>
      </c>
      <c r="E40" s="88">
        <v>3.0</v>
      </c>
      <c r="F40" s="88">
        <v>6.0</v>
      </c>
      <c r="G40" s="5"/>
      <c r="H40" s="6"/>
      <c r="I40" s="6"/>
      <c r="J40" s="6"/>
      <c r="K40" s="6"/>
      <c r="L40" s="6"/>
      <c r="M40" s="6"/>
      <c r="N40" s="6"/>
      <c r="O40" s="6"/>
      <c r="P40" s="6"/>
      <c r="Q40" s="6"/>
      <c r="R40" s="6"/>
      <c r="S40" s="6"/>
      <c r="T40" s="6"/>
      <c r="U40" s="6"/>
      <c r="V40" s="6"/>
      <c r="W40" s="6"/>
      <c r="X40" s="6"/>
      <c r="Y40" s="6"/>
      <c r="Z40" s="6"/>
      <c r="AA40" s="6"/>
    </row>
    <row r="41" ht="14.25" customHeight="1">
      <c r="A41" s="31"/>
      <c r="B41" s="86" t="str">
        <f>Inputs!$B$25</f>
        <v>Seated DB OHP</v>
      </c>
      <c r="C41" s="87"/>
      <c r="D41" s="88" t="s">
        <v>49</v>
      </c>
      <c r="E41" s="88">
        <v>3.0</v>
      </c>
      <c r="F41" s="88">
        <v>6.0</v>
      </c>
      <c r="G41" s="5"/>
      <c r="H41" s="6"/>
      <c r="I41" s="6"/>
      <c r="J41" s="6"/>
      <c r="K41" s="6"/>
      <c r="L41" s="6"/>
      <c r="M41" s="6"/>
      <c r="N41" s="6"/>
      <c r="O41" s="6"/>
      <c r="P41" s="6"/>
      <c r="Q41" s="6"/>
      <c r="R41" s="6"/>
      <c r="S41" s="6"/>
      <c r="T41" s="6"/>
      <c r="U41" s="6"/>
      <c r="V41" s="6"/>
      <c r="W41" s="6"/>
      <c r="X41" s="6"/>
      <c r="Y41" s="6"/>
      <c r="Z41" s="6"/>
      <c r="AA41" s="6"/>
    </row>
    <row r="42" ht="14.25" customHeight="1">
      <c r="A42" s="31"/>
      <c r="B42" s="86" t="str">
        <f>Inputs!$B$26</f>
        <v>Weighted Pull-up (neutral grip)</v>
      </c>
      <c r="C42" s="87"/>
      <c r="D42" s="88" t="s">
        <v>49</v>
      </c>
      <c r="E42" s="88">
        <v>3.0</v>
      </c>
      <c r="F42" s="88">
        <v>6.0</v>
      </c>
      <c r="G42" s="5"/>
      <c r="H42" s="6"/>
      <c r="I42" s="6"/>
      <c r="J42" s="6"/>
      <c r="K42" s="6"/>
      <c r="L42" s="6"/>
      <c r="M42" s="6"/>
      <c r="N42" s="6"/>
      <c r="O42" s="6"/>
      <c r="P42" s="6"/>
      <c r="Q42" s="6"/>
      <c r="R42" s="6"/>
      <c r="S42" s="6"/>
      <c r="T42" s="6"/>
      <c r="U42" s="6"/>
      <c r="V42" s="6"/>
      <c r="W42" s="6"/>
      <c r="X42" s="6"/>
      <c r="Y42" s="6"/>
      <c r="Z42" s="6"/>
      <c r="AA42" s="6"/>
    </row>
    <row r="43" ht="14.25" customHeight="1">
      <c r="A43" s="31"/>
      <c r="B43" s="66" t="s">
        <v>160</v>
      </c>
      <c r="C43" s="68"/>
      <c r="D43" s="70" t="s">
        <v>30</v>
      </c>
      <c r="E43" s="68">
        <v>3.0</v>
      </c>
      <c r="F43" s="68">
        <v>20.0</v>
      </c>
      <c r="G43" s="5"/>
      <c r="H43" s="6"/>
      <c r="I43" s="6"/>
      <c r="J43" s="6"/>
      <c r="K43" s="6"/>
      <c r="L43" s="6"/>
      <c r="M43" s="6"/>
      <c r="N43" s="6"/>
      <c r="O43" s="6"/>
      <c r="P43" s="6"/>
      <c r="Q43" s="6"/>
      <c r="R43" s="6"/>
      <c r="S43" s="6"/>
      <c r="T43" s="6"/>
      <c r="U43" s="6"/>
      <c r="V43" s="6"/>
      <c r="W43" s="6"/>
      <c r="X43" s="6"/>
      <c r="Y43" s="6"/>
      <c r="Z43" s="6"/>
      <c r="AA43" s="6"/>
    </row>
    <row r="44" ht="14.25" customHeight="1">
      <c r="A44" s="31"/>
      <c r="B44" s="66" t="s">
        <v>166</v>
      </c>
      <c r="C44" s="68"/>
      <c r="D44" s="70" t="s">
        <v>30</v>
      </c>
      <c r="E44" s="68">
        <v>3.0</v>
      </c>
      <c r="F44" s="68">
        <v>20.0</v>
      </c>
      <c r="G44" s="5"/>
      <c r="H44" s="6"/>
      <c r="I44" s="6"/>
      <c r="J44" s="6"/>
      <c r="K44" s="6"/>
      <c r="L44" s="6"/>
      <c r="M44" s="6"/>
      <c r="N44" s="6"/>
      <c r="O44" s="6"/>
      <c r="P44" s="6"/>
      <c r="Q44" s="6"/>
      <c r="R44" s="6"/>
      <c r="S44" s="6"/>
      <c r="T44" s="6"/>
      <c r="U44" s="6"/>
      <c r="V44" s="6"/>
      <c r="W44" s="6"/>
      <c r="X44" s="6"/>
      <c r="Y44" s="6"/>
      <c r="Z44" s="6"/>
      <c r="AA44" s="6"/>
    </row>
    <row r="45" ht="14.25" customHeight="1">
      <c r="A45" s="6"/>
      <c r="B45" s="7"/>
      <c r="C45" s="7"/>
      <c r="D45" s="7"/>
      <c r="E45" s="7"/>
      <c r="F45" s="7"/>
      <c r="G45" s="6"/>
      <c r="H45" s="6"/>
      <c r="I45" s="6"/>
      <c r="J45" s="6"/>
      <c r="K45" s="6"/>
      <c r="L45" s="6"/>
      <c r="M45" s="6"/>
      <c r="N45" s="6"/>
      <c r="O45" s="6"/>
      <c r="P45" s="6"/>
      <c r="Q45" s="6"/>
      <c r="R45" s="6"/>
      <c r="S45" s="6"/>
      <c r="T45" s="6"/>
      <c r="U45" s="6"/>
      <c r="V45" s="6"/>
      <c r="W45" s="6"/>
      <c r="X45" s="6"/>
      <c r="Y45" s="6"/>
      <c r="Z45" s="6"/>
      <c r="AA45" s="6"/>
    </row>
  </sheetData>
  <mergeCells count="6">
    <mergeCell ref="A1:F1"/>
    <mergeCell ref="A5:F5"/>
    <mergeCell ref="A12:F12"/>
    <mergeCell ref="A21:F21"/>
    <mergeCell ref="A30:F30"/>
    <mergeCell ref="A37:F37"/>
  </mergeCells>
  <dataValidations>
    <dataValidation type="list" allowBlank="1" sqref="B18:B19">
      <formula1>Inputs!$B$60:$B$73</formula1>
    </dataValidation>
    <dataValidation type="list" allowBlank="1" sqref="B43:B44">
      <formula1>Inputs!$B$60:$E$73</formula1>
    </dataValidation>
    <dataValidation type="list" allowBlank="1" sqref="B27:B28">
      <formula1>Inputs!$E$60:$E$73</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outlineLevelRow="1"/>
  <cols>
    <col customWidth="1" min="1" max="1" width="9.86"/>
    <col customWidth="1" min="2" max="2" width="19.71"/>
    <col customWidth="1" min="3" max="4" width="9.0"/>
    <col customWidth="1" min="5" max="5" width="10.0"/>
    <col customWidth="1" min="6" max="18" width="9.0"/>
    <col customWidth="1" min="19" max="27" width="8.71"/>
  </cols>
  <sheetData>
    <row r="1" ht="14.25" customHeight="1">
      <c r="A1" s="3" t="s">
        <v>181</v>
      </c>
      <c r="B1" s="2"/>
      <c r="C1" s="2"/>
      <c r="D1" s="2"/>
      <c r="E1" s="2"/>
      <c r="F1" s="4"/>
      <c r="G1" s="5"/>
      <c r="H1" s="6"/>
      <c r="I1" s="6"/>
      <c r="J1" s="6"/>
      <c r="K1" s="6"/>
      <c r="L1" s="6"/>
      <c r="M1" s="6"/>
      <c r="N1" s="6"/>
      <c r="O1" s="6"/>
      <c r="P1" s="6"/>
      <c r="Q1" s="6"/>
      <c r="R1" s="6"/>
      <c r="S1" s="6"/>
      <c r="T1" s="6"/>
      <c r="U1" s="6"/>
      <c r="V1" s="6"/>
      <c r="W1" s="6"/>
      <c r="X1" s="6"/>
      <c r="Y1" s="6"/>
      <c r="Z1" s="6"/>
      <c r="AA1" s="6"/>
    </row>
    <row r="2" ht="14.25" customHeight="1">
      <c r="A2" s="8"/>
      <c r="B2" s="10"/>
      <c r="C2" s="10"/>
      <c r="D2" s="11"/>
      <c r="E2" s="10"/>
      <c r="F2" s="10"/>
      <c r="G2" s="5"/>
      <c r="H2" s="6"/>
      <c r="I2" s="6"/>
      <c r="J2" s="6"/>
      <c r="K2" s="6"/>
      <c r="L2" s="6"/>
      <c r="M2" s="6"/>
      <c r="N2" s="6"/>
      <c r="O2" s="6"/>
      <c r="P2" s="6"/>
      <c r="Q2" s="6"/>
      <c r="R2" s="6"/>
      <c r="S2" s="6"/>
      <c r="T2" s="6"/>
      <c r="U2" s="6"/>
      <c r="V2" s="6"/>
      <c r="W2" s="6"/>
      <c r="X2" s="6"/>
      <c r="Y2" s="6"/>
      <c r="Z2" s="6"/>
      <c r="AA2" s="6"/>
    </row>
    <row r="3" ht="14.25" customHeight="1">
      <c r="A3" s="13"/>
      <c r="B3" s="15" t="s">
        <v>5</v>
      </c>
      <c r="C3" s="17" t="s">
        <v>6</v>
      </c>
      <c r="D3" s="19" t="s">
        <v>7</v>
      </c>
      <c r="E3" s="17" t="s">
        <v>8</v>
      </c>
      <c r="F3" s="20" t="s">
        <v>9</v>
      </c>
      <c r="G3" s="5"/>
      <c r="H3" s="6"/>
      <c r="I3" s="6"/>
      <c r="J3" s="6"/>
      <c r="K3" s="6"/>
      <c r="L3" s="6"/>
      <c r="M3" s="6"/>
      <c r="N3" s="6"/>
      <c r="O3" s="6"/>
      <c r="P3" s="6"/>
      <c r="Q3" s="6"/>
      <c r="R3" s="6"/>
      <c r="S3" s="6"/>
      <c r="T3" s="6"/>
      <c r="U3" s="6"/>
      <c r="V3" s="6"/>
      <c r="W3" s="6"/>
      <c r="X3" s="6"/>
      <c r="Y3" s="6"/>
      <c r="Z3" s="6"/>
      <c r="AA3" s="6"/>
    </row>
    <row r="4" ht="14.25" customHeight="1">
      <c r="A4" s="24"/>
      <c r="B4" s="24"/>
      <c r="C4" s="24"/>
      <c r="D4" s="24"/>
      <c r="E4" s="24"/>
      <c r="F4" s="24"/>
      <c r="G4" s="6"/>
      <c r="H4" s="6"/>
      <c r="I4" s="6"/>
      <c r="J4" s="6"/>
      <c r="K4" s="6"/>
      <c r="L4" s="6"/>
      <c r="M4" s="6"/>
      <c r="N4" s="6"/>
      <c r="O4" s="6"/>
      <c r="P4" s="6"/>
      <c r="Q4" s="6"/>
      <c r="R4" s="6"/>
      <c r="S4" s="6"/>
      <c r="T4" s="6"/>
      <c r="U4" s="6"/>
      <c r="V4" s="6"/>
      <c r="W4" s="6"/>
      <c r="X4" s="6"/>
      <c r="Y4" s="6"/>
      <c r="Z4" s="6"/>
      <c r="AA4" s="6"/>
    </row>
    <row r="5" ht="14.25" customHeight="1">
      <c r="A5" s="26">
        <f>Inputs!$B$3+21</f>
        <v>43122</v>
      </c>
      <c r="B5" s="27"/>
      <c r="C5" s="27"/>
      <c r="D5" s="27"/>
      <c r="E5" s="27"/>
      <c r="F5" s="28"/>
      <c r="G5" s="6"/>
      <c r="H5" s="6"/>
      <c r="I5" s="6"/>
      <c r="J5" s="6"/>
      <c r="K5" s="6"/>
      <c r="L5" s="6"/>
      <c r="M5" s="6"/>
      <c r="N5" s="6"/>
      <c r="O5" s="6"/>
      <c r="P5" s="6"/>
      <c r="Q5" s="6"/>
      <c r="R5" s="6"/>
      <c r="S5" s="6"/>
      <c r="T5" s="6"/>
      <c r="U5" s="6"/>
      <c r="V5" s="6"/>
      <c r="W5" s="6"/>
      <c r="X5" s="6"/>
      <c r="Y5" s="6"/>
      <c r="Z5" s="6"/>
      <c r="AA5" s="6"/>
    </row>
    <row r="6" ht="14.25" customHeight="1">
      <c r="A6" s="31"/>
      <c r="B6" s="33" t="s">
        <v>13</v>
      </c>
      <c r="C6" s="40">
        <f>MROUND(Inputs!B8*0.9,Inputs!C30)-2.5</f>
        <v>287.5</v>
      </c>
      <c r="D6" s="42" t="s">
        <v>17</v>
      </c>
      <c r="E6" s="40">
        <v>1.0</v>
      </c>
      <c r="F6" s="40">
        <v>3.0</v>
      </c>
      <c r="G6" s="5"/>
      <c r="H6" s="6"/>
      <c r="I6" s="6"/>
      <c r="J6" s="6"/>
      <c r="K6" s="6"/>
      <c r="L6" s="6"/>
      <c r="M6" s="6"/>
      <c r="N6" s="6"/>
      <c r="O6" s="6"/>
      <c r="P6" s="6"/>
      <c r="Q6" s="6"/>
      <c r="R6" s="6"/>
      <c r="S6" s="6"/>
      <c r="T6" s="6"/>
      <c r="U6" s="6"/>
      <c r="V6" s="6"/>
      <c r="W6" s="6"/>
      <c r="X6" s="6"/>
      <c r="Y6" s="6"/>
      <c r="Z6" s="6"/>
      <c r="AA6" s="6"/>
    </row>
    <row r="7" ht="14.25" customHeight="1">
      <c r="A7" s="31"/>
      <c r="B7" s="33"/>
      <c r="C7" s="40">
        <f>MROUND(Inputs!B8*0.9,Inputs!C30)</f>
        <v>290</v>
      </c>
      <c r="D7" s="42" t="s">
        <v>17</v>
      </c>
      <c r="E7" s="40">
        <v>1.0</v>
      </c>
      <c r="F7" s="40">
        <v>3.0</v>
      </c>
      <c r="G7" s="5"/>
      <c r="H7" s="6"/>
      <c r="I7" s="6"/>
      <c r="J7" s="6"/>
      <c r="K7" s="6"/>
      <c r="L7" s="6"/>
      <c r="M7" s="6"/>
      <c r="N7" s="6"/>
      <c r="O7" s="6"/>
      <c r="P7" s="6"/>
      <c r="Q7" s="6"/>
      <c r="R7" s="6"/>
      <c r="S7" s="6"/>
      <c r="T7" s="6"/>
      <c r="U7" s="6"/>
      <c r="V7" s="6"/>
      <c r="W7" s="6"/>
      <c r="X7" s="6"/>
      <c r="Y7" s="6"/>
      <c r="Z7" s="6"/>
      <c r="AA7" s="6"/>
    </row>
    <row r="8" ht="14.25" customHeight="1">
      <c r="A8" s="31"/>
      <c r="B8" s="33"/>
      <c r="C8" s="40">
        <f>MROUND(Inputs!B8*0.9,Inputs!C30)+Inputs!C30</f>
        <v>295</v>
      </c>
      <c r="D8" s="42" t="s">
        <v>17</v>
      </c>
      <c r="E8" s="40">
        <v>1.0</v>
      </c>
      <c r="F8" s="40">
        <v>3.0</v>
      </c>
      <c r="G8" s="5"/>
      <c r="H8" s="6"/>
      <c r="I8" s="6"/>
      <c r="J8" s="6"/>
      <c r="K8" s="6"/>
      <c r="L8" s="6"/>
      <c r="M8" s="6"/>
      <c r="N8" s="6"/>
      <c r="O8" s="6"/>
      <c r="P8" s="6"/>
      <c r="Q8" s="6"/>
      <c r="R8" s="6"/>
      <c r="S8" s="6"/>
      <c r="T8" s="6"/>
      <c r="U8" s="6"/>
      <c r="V8" s="6"/>
      <c r="W8" s="6"/>
      <c r="X8" s="6"/>
      <c r="Y8" s="6"/>
      <c r="Z8" s="6"/>
      <c r="AA8" s="6"/>
    </row>
    <row r="9" ht="14.25" customHeight="1">
      <c r="A9" s="31"/>
      <c r="B9" s="60" t="str">
        <f>Inputs!$B$21</f>
        <v>Snatch Grip Conv. Deadlift</v>
      </c>
      <c r="C9" s="64"/>
      <c r="D9" s="64" t="s">
        <v>23</v>
      </c>
      <c r="E9" s="64">
        <v>3.0</v>
      </c>
      <c r="F9" s="64">
        <v>6.0</v>
      </c>
      <c r="G9" s="5"/>
      <c r="H9" s="6"/>
      <c r="I9" s="6"/>
      <c r="J9" s="6"/>
      <c r="K9" s="6"/>
      <c r="L9" s="6"/>
      <c r="M9" s="6"/>
      <c r="N9" s="6"/>
      <c r="O9" s="6"/>
      <c r="P9" s="6"/>
      <c r="Q9" s="6"/>
      <c r="R9" s="6"/>
      <c r="S9" s="6"/>
      <c r="T9" s="6"/>
      <c r="U9" s="6"/>
      <c r="V9" s="6"/>
      <c r="W9" s="6"/>
      <c r="X9" s="6"/>
      <c r="Y9" s="6"/>
      <c r="Z9" s="6"/>
      <c r="AA9" s="6"/>
    </row>
    <row r="10" ht="14.25" customHeight="1">
      <c r="A10" s="31"/>
      <c r="B10" s="66" t="s">
        <v>29</v>
      </c>
      <c r="C10" s="68"/>
      <c r="D10" s="70" t="s">
        <v>30</v>
      </c>
      <c r="E10" s="68">
        <v>3.0</v>
      </c>
      <c r="F10" s="71">
        <v>44173.0</v>
      </c>
      <c r="G10" s="5"/>
      <c r="H10" s="6"/>
      <c r="I10" s="6"/>
      <c r="J10" s="6"/>
      <c r="K10" s="6"/>
      <c r="L10" s="6"/>
      <c r="M10" s="6"/>
      <c r="N10" s="6"/>
      <c r="O10" s="6"/>
      <c r="P10" s="6"/>
      <c r="Q10" s="6"/>
      <c r="R10" s="6"/>
      <c r="S10" s="6"/>
      <c r="T10" s="6"/>
      <c r="U10" s="6"/>
      <c r="V10" s="6"/>
      <c r="W10" s="6"/>
      <c r="X10" s="6"/>
      <c r="Y10" s="6"/>
      <c r="Z10" s="6"/>
      <c r="AA10" s="6"/>
    </row>
    <row r="11" ht="14.25" customHeight="1">
      <c r="A11" s="31"/>
      <c r="B11" s="66" t="s">
        <v>34</v>
      </c>
      <c r="C11" s="68"/>
      <c r="D11" s="70" t="s">
        <v>30</v>
      </c>
      <c r="E11" s="68">
        <v>3.0</v>
      </c>
      <c r="F11" s="71">
        <v>44173.0</v>
      </c>
      <c r="G11" s="5"/>
      <c r="H11" s="6"/>
      <c r="I11" s="6"/>
      <c r="J11" s="6"/>
      <c r="K11" s="6"/>
      <c r="L11" s="6"/>
      <c r="M11" s="6"/>
      <c r="N11" s="6"/>
      <c r="O11" s="6"/>
      <c r="P11" s="6"/>
      <c r="Q11" s="6"/>
      <c r="R11" s="6"/>
      <c r="S11" s="6"/>
      <c r="T11" s="6"/>
      <c r="U11" s="6"/>
      <c r="V11" s="6"/>
      <c r="W11" s="6"/>
      <c r="X11" s="6"/>
      <c r="Y11" s="6"/>
      <c r="Z11" s="6"/>
      <c r="AA11" s="6"/>
    </row>
    <row r="12" ht="14.25" customHeight="1">
      <c r="A12" s="6"/>
      <c r="B12" s="7"/>
      <c r="C12" s="76"/>
      <c r="D12" s="76"/>
      <c r="E12" s="76"/>
      <c r="F12" s="76"/>
      <c r="G12" s="6"/>
      <c r="H12" s="6"/>
      <c r="I12" s="6"/>
      <c r="J12" s="6"/>
      <c r="K12" s="6"/>
      <c r="L12" s="6"/>
      <c r="M12" s="6"/>
      <c r="N12" s="6"/>
      <c r="O12" s="6"/>
      <c r="P12" s="6"/>
      <c r="Q12" s="6"/>
      <c r="R12" s="6"/>
      <c r="S12" s="6"/>
      <c r="T12" s="6"/>
      <c r="U12" s="6"/>
      <c r="V12" s="6"/>
      <c r="W12" s="6"/>
      <c r="X12" s="6"/>
      <c r="Y12" s="6"/>
      <c r="Z12" s="6"/>
      <c r="AA12" s="6"/>
    </row>
    <row r="13" ht="14.25" customHeight="1">
      <c r="A13" s="26">
        <f>Inputs!$B$3+22</f>
        <v>43123</v>
      </c>
      <c r="B13" s="27"/>
      <c r="C13" s="27"/>
      <c r="D13" s="27"/>
      <c r="E13" s="27"/>
      <c r="F13" s="28"/>
      <c r="G13" s="6"/>
      <c r="H13" s="6"/>
      <c r="I13" s="6"/>
      <c r="J13" s="6"/>
      <c r="K13" s="6"/>
      <c r="L13" s="6"/>
      <c r="M13" s="6"/>
      <c r="N13" s="6"/>
      <c r="O13" s="6"/>
      <c r="P13" s="6"/>
      <c r="Q13" s="6"/>
      <c r="R13" s="6"/>
      <c r="S13" s="6"/>
      <c r="T13" s="6"/>
      <c r="U13" s="6"/>
      <c r="V13" s="6"/>
      <c r="W13" s="6"/>
      <c r="X13" s="6"/>
      <c r="Y13" s="6"/>
      <c r="Z13" s="6"/>
      <c r="AA13" s="6"/>
    </row>
    <row r="14" ht="14.25" customHeight="1">
      <c r="A14" s="31"/>
      <c r="B14" s="46" t="s">
        <v>15</v>
      </c>
      <c r="C14" s="48" t="str">
        <f>MROUND(Inputs!B11*0.8,Inputs!C30)&amp;"-"&amp;MROUND(Inputs!B11*0.825,Inputs!C30)</f>
        <v>190-200</v>
      </c>
      <c r="D14" s="49" t="s">
        <v>17</v>
      </c>
      <c r="E14" s="49">
        <v>10.0</v>
      </c>
      <c r="F14" s="49">
        <v>3.0</v>
      </c>
      <c r="G14" s="5"/>
      <c r="H14" s="47" t="s">
        <v>200</v>
      </c>
      <c r="I14" s="6"/>
      <c r="J14" s="6"/>
      <c r="K14" s="6"/>
      <c r="L14" s="6"/>
      <c r="M14" s="6"/>
      <c r="N14" s="6"/>
      <c r="O14" s="6"/>
      <c r="P14" s="6"/>
      <c r="Q14" s="6"/>
      <c r="R14" s="6"/>
      <c r="S14" s="6"/>
      <c r="T14" s="6"/>
      <c r="U14" s="6"/>
      <c r="V14" s="6"/>
      <c r="W14" s="6"/>
      <c r="X14" s="6"/>
      <c r="Y14" s="6"/>
      <c r="Z14" s="6"/>
      <c r="AA14" s="6"/>
    </row>
    <row r="15" ht="14.25" customHeight="1">
      <c r="A15" s="31"/>
      <c r="B15" s="53" t="str">
        <f>Inputs!B17</f>
        <v>Close Grip Bench</v>
      </c>
      <c r="C15" s="55"/>
      <c r="D15" s="56" t="s">
        <v>184</v>
      </c>
      <c r="E15" s="55" t="s">
        <v>201</v>
      </c>
      <c r="F15" s="55" t="s">
        <v>202</v>
      </c>
      <c r="G15" s="5"/>
      <c r="H15" s="47" t="s">
        <v>203</v>
      </c>
      <c r="I15" s="6"/>
      <c r="J15" s="6"/>
      <c r="K15" s="6"/>
      <c r="L15" s="6"/>
      <c r="M15" s="6"/>
      <c r="N15" s="6"/>
      <c r="O15" s="6"/>
      <c r="P15" s="6"/>
      <c r="Q15" s="6"/>
      <c r="R15" s="6"/>
      <c r="S15" s="6"/>
      <c r="T15" s="6"/>
      <c r="U15" s="6"/>
      <c r="V15" s="6"/>
      <c r="W15" s="6"/>
      <c r="X15" s="6"/>
      <c r="Y15" s="6"/>
      <c r="Z15" s="6"/>
      <c r="AA15" s="6"/>
    </row>
    <row r="16" ht="14.25" customHeight="1">
      <c r="A16" s="6"/>
      <c r="B16" s="86" t="str">
        <f>Inputs!$B$24</f>
        <v>Barbell Row</v>
      </c>
      <c r="C16" s="87"/>
      <c r="D16" s="88" t="s">
        <v>49</v>
      </c>
      <c r="E16" s="88">
        <v>4.0</v>
      </c>
      <c r="F16" s="89">
        <v>44110.0</v>
      </c>
      <c r="G16" s="6"/>
      <c r="H16" s="47" t="s">
        <v>204</v>
      </c>
      <c r="I16" s="6"/>
      <c r="J16" s="6"/>
      <c r="K16" s="6"/>
      <c r="L16" s="6"/>
      <c r="M16" s="6"/>
      <c r="N16" s="6"/>
      <c r="O16" s="6"/>
      <c r="P16" s="6"/>
      <c r="Q16" s="6"/>
      <c r="R16" s="6"/>
      <c r="S16" s="6"/>
      <c r="T16" s="6"/>
      <c r="U16" s="6"/>
      <c r="V16" s="6"/>
      <c r="W16" s="6"/>
      <c r="X16" s="6"/>
      <c r="Y16" s="6"/>
      <c r="Z16" s="6"/>
      <c r="AA16" s="6"/>
    </row>
    <row r="17" ht="14.25" customHeight="1">
      <c r="A17" s="6"/>
      <c r="B17" s="86" t="str">
        <f>Inputs!$B$25</f>
        <v>Seated DB OHP</v>
      </c>
      <c r="C17" s="87"/>
      <c r="D17" s="88" t="s">
        <v>49</v>
      </c>
      <c r="E17" s="88">
        <v>4.0</v>
      </c>
      <c r="F17" s="89">
        <v>44173.0</v>
      </c>
      <c r="G17" s="6"/>
      <c r="H17" s="6"/>
      <c r="I17" s="6"/>
      <c r="J17" s="6"/>
      <c r="K17" s="6"/>
      <c r="L17" s="6"/>
      <c r="M17" s="6"/>
      <c r="N17" s="6"/>
      <c r="O17" s="6"/>
      <c r="P17" s="6"/>
      <c r="Q17" s="6"/>
      <c r="R17" s="6"/>
      <c r="S17" s="6"/>
      <c r="T17" s="6"/>
      <c r="U17" s="6"/>
      <c r="V17" s="6"/>
      <c r="W17" s="6"/>
      <c r="X17" s="6"/>
      <c r="Y17" s="6"/>
      <c r="Z17" s="6"/>
      <c r="AA17" s="6"/>
    </row>
    <row r="18" ht="14.25" customHeight="1">
      <c r="A18" s="6"/>
      <c r="B18" s="86" t="str">
        <f>Inputs!$B$26</f>
        <v>Weighted Pull-up (neutral grip)</v>
      </c>
      <c r="C18" s="87"/>
      <c r="D18" s="88" t="s">
        <v>49</v>
      </c>
      <c r="E18" s="88">
        <v>4.0</v>
      </c>
      <c r="F18" s="89">
        <v>44173.0</v>
      </c>
      <c r="G18" s="6"/>
      <c r="H18" s="6"/>
      <c r="I18" s="6"/>
      <c r="J18" s="6"/>
      <c r="K18" s="6"/>
      <c r="L18" s="6"/>
      <c r="M18" s="6"/>
      <c r="N18" s="6"/>
      <c r="O18" s="6"/>
      <c r="P18" s="6"/>
      <c r="Q18" s="6"/>
      <c r="R18" s="6"/>
      <c r="S18" s="6"/>
      <c r="T18" s="6"/>
      <c r="U18" s="6"/>
      <c r="V18" s="6"/>
      <c r="W18" s="6"/>
      <c r="X18" s="6"/>
      <c r="Y18" s="6"/>
      <c r="Z18" s="6"/>
      <c r="AA18" s="6"/>
    </row>
    <row r="19" ht="14.25" customHeight="1">
      <c r="A19" s="6"/>
      <c r="B19" s="66" t="s">
        <v>43</v>
      </c>
      <c r="C19" s="70" t="s">
        <v>17</v>
      </c>
      <c r="D19" s="70" t="s">
        <v>17</v>
      </c>
      <c r="E19" s="70" t="s">
        <v>17</v>
      </c>
      <c r="F19" s="70" t="s">
        <v>17</v>
      </c>
      <c r="G19" s="6"/>
      <c r="H19" s="6"/>
      <c r="I19" s="6"/>
      <c r="J19" s="6"/>
      <c r="K19" s="6"/>
      <c r="L19" s="6"/>
      <c r="M19" s="6"/>
      <c r="N19" s="6"/>
      <c r="O19" s="6"/>
      <c r="P19" s="6"/>
      <c r="Q19" s="6"/>
      <c r="R19" s="6"/>
      <c r="S19" s="6"/>
      <c r="T19" s="6"/>
      <c r="U19" s="6"/>
      <c r="V19" s="6"/>
      <c r="W19" s="6"/>
      <c r="X19" s="6"/>
      <c r="Y19" s="6"/>
      <c r="Z19" s="6"/>
      <c r="AA19" s="6"/>
    </row>
    <row r="20" ht="14.25" customHeight="1">
      <c r="A20" s="6"/>
      <c r="B20" s="6"/>
      <c r="C20" s="154"/>
      <c r="D20" s="154"/>
      <c r="E20" s="154"/>
      <c r="F20" s="154"/>
      <c r="G20" s="6"/>
      <c r="H20" s="6"/>
      <c r="I20" s="6"/>
      <c r="J20" s="6"/>
      <c r="K20" s="6"/>
      <c r="L20" s="6"/>
      <c r="M20" s="6"/>
      <c r="N20" s="6"/>
      <c r="O20" s="6"/>
      <c r="P20" s="6"/>
      <c r="Q20" s="6"/>
      <c r="R20" s="6"/>
      <c r="S20" s="6"/>
      <c r="T20" s="6"/>
      <c r="U20" s="6"/>
      <c r="V20" s="6"/>
      <c r="W20" s="6"/>
      <c r="X20" s="6"/>
      <c r="Y20" s="6"/>
      <c r="Z20" s="6"/>
      <c r="AA20" s="6"/>
    </row>
    <row r="21" ht="14.25" customHeight="1">
      <c r="A21" s="26">
        <f>Inputs!$B$3+24</f>
        <v>43125</v>
      </c>
      <c r="B21" s="27"/>
      <c r="C21" s="27"/>
      <c r="D21" s="27"/>
      <c r="E21" s="27"/>
      <c r="F21" s="28"/>
      <c r="G21" s="6"/>
      <c r="H21" s="6"/>
      <c r="I21" s="6"/>
      <c r="J21" s="6"/>
      <c r="K21" s="6"/>
      <c r="L21" s="6"/>
      <c r="M21" s="6"/>
      <c r="N21" s="6"/>
      <c r="O21" s="6"/>
      <c r="P21" s="6"/>
      <c r="Q21" s="6"/>
      <c r="R21" s="6"/>
      <c r="S21" s="6"/>
      <c r="T21" s="6"/>
      <c r="U21" s="6"/>
      <c r="V21" s="6"/>
      <c r="W21" s="6"/>
      <c r="X21" s="6"/>
      <c r="Y21" s="6"/>
      <c r="Z21" s="6"/>
      <c r="AA21" s="6"/>
    </row>
    <row r="22" ht="14.25" customHeight="1">
      <c r="A22" s="31"/>
      <c r="B22" s="33" t="s">
        <v>13</v>
      </c>
      <c r="C22" s="40">
        <f>MROUND(Inputs!B8*0.9,Inputs!C30)+Inputs!C30</f>
        <v>295</v>
      </c>
      <c r="D22" s="42" t="s">
        <v>17</v>
      </c>
      <c r="E22" s="40">
        <v>1.0</v>
      </c>
      <c r="F22" s="40">
        <v>3.0</v>
      </c>
      <c r="G22" s="5"/>
      <c r="H22" s="6"/>
      <c r="I22" s="6"/>
      <c r="J22" s="6"/>
      <c r="K22" s="6"/>
      <c r="L22" s="6"/>
      <c r="M22" s="6"/>
      <c r="N22" s="6"/>
      <c r="O22" s="6"/>
      <c r="P22" s="6"/>
      <c r="Q22" s="6"/>
      <c r="R22" s="6"/>
      <c r="S22" s="6"/>
      <c r="T22" s="6"/>
      <c r="U22" s="6"/>
      <c r="V22" s="6"/>
      <c r="W22" s="6"/>
      <c r="X22" s="6"/>
      <c r="Y22" s="6"/>
      <c r="Z22" s="6"/>
      <c r="AA22" s="6"/>
    </row>
    <row r="23" ht="14.25" customHeight="1">
      <c r="A23" s="31"/>
      <c r="B23" s="33"/>
      <c r="C23" s="40">
        <f>MROUND(Inputs!B8*0.95,Inputs!C30)</f>
        <v>305</v>
      </c>
      <c r="D23" s="42" t="s">
        <v>17</v>
      </c>
      <c r="E23" s="40">
        <v>1.0</v>
      </c>
      <c r="F23" s="51" t="s">
        <v>212</v>
      </c>
      <c r="G23" s="5"/>
      <c r="H23" s="6"/>
      <c r="I23" s="6"/>
      <c r="J23" s="6"/>
      <c r="K23" s="6"/>
      <c r="L23" s="6"/>
      <c r="M23" s="6"/>
      <c r="N23" s="6"/>
      <c r="O23" s="6"/>
      <c r="P23" s="6"/>
      <c r="Q23" s="6"/>
      <c r="R23" s="6"/>
      <c r="S23" s="6"/>
      <c r="T23" s="6"/>
      <c r="U23" s="6"/>
      <c r="V23" s="6"/>
      <c r="W23" s="6"/>
      <c r="X23" s="6"/>
      <c r="Y23" s="6"/>
      <c r="Z23" s="6"/>
      <c r="AA23" s="6"/>
    </row>
    <row r="24" ht="14.25" customHeight="1">
      <c r="A24" s="31"/>
      <c r="B24" s="60" t="s">
        <v>14</v>
      </c>
      <c r="C24" s="64">
        <f>MROUND(Inputs!B9*0.9,Inputs!C30)+Inputs!C30</f>
        <v>385</v>
      </c>
      <c r="D24" s="25" t="s">
        <v>17</v>
      </c>
      <c r="E24" s="64">
        <v>1.0</v>
      </c>
      <c r="F24" s="64">
        <v>3.0</v>
      </c>
      <c r="G24" s="5"/>
      <c r="H24" s="6"/>
      <c r="I24" s="6"/>
      <c r="J24" s="6"/>
      <c r="K24" s="6"/>
      <c r="L24" s="6"/>
      <c r="M24" s="6"/>
      <c r="N24" s="6"/>
      <c r="O24" s="6"/>
      <c r="P24" s="6"/>
      <c r="Q24" s="6"/>
      <c r="R24" s="6"/>
      <c r="S24" s="6"/>
      <c r="T24" s="6"/>
      <c r="U24" s="6"/>
      <c r="V24" s="6"/>
      <c r="W24" s="6"/>
      <c r="X24" s="6"/>
      <c r="Y24" s="6"/>
      <c r="Z24" s="6"/>
      <c r="AA24" s="6"/>
    </row>
    <row r="25" ht="14.25" customHeight="1">
      <c r="A25" s="31"/>
      <c r="B25" s="60"/>
      <c r="C25" s="64">
        <f>MROUND(Inputs!B9*0.95,Inputs!C30)</f>
        <v>400</v>
      </c>
      <c r="D25" s="25" t="s">
        <v>17</v>
      </c>
      <c r="E25" s="64">
        <v>1.0</v>
      </c>
      <c r="F25" s="77" t="s">
        <v>212</v>
      </c>
      <c r="G25" s="5"/>
      <c r="H25" s="6"/>
      <c r="I25" s="6"/>
      <c r="J25" s="6"/>
      <c r="K25" s="6"/>
      <c r="L25" s="6"/>
      <c r="M25" s="6"/>
      <c r="N25" s="6"/>
      <c r="O25" s="6"/>
      <c r="P25" s="6"/>
      <c r="Q25" s="6"/>
      <c r="R25" s="6"/>
      <c r="S25" s="6"/>
      <c r="T25" s="6"/>
      <c r="U25" s="6"/>
      <c r="V25" s="6"/>
      <c r="W25" s="6"/>
      <c r="X25" s="6"/>
      <c r="Y25" s="6"/>
      <c r="Z25" s="6"/>
      <c r="AA25" s="6"/>
    </row>
    <row r="26" ht="14.25" customHeight="1">
      <c r="A26" s="31"/>
      <c r="B26" s="66" t="s">
        <v>29</v>
      </c>
      <c r="C26" s="68"/>
      <c r="D26" s="70" t="s">
        <v>30</v>
      </c>
      <c r="E26" s="68">
        <v>3.0</v>
      </c>
      <c r="F26" s="71">
        <v>44173.0</v>
      </c>
      <c r="G26" s="5"/>
      <c r="H26" s="6"/>
      <c r="I26" s="6"/>
      <c r="J26" s="6"/>
      <c r="K26" s="6"/>
      <c r="L26" s="6"/>
      <c r="M26" s="6"/>
      <c r="N26" s="6"/>
      <c r="O26" s="6"/>
      <c r="P26" s="6"/>
      <c r="Q26" s="6"/>
      <c r="R26" s="6"/>
      <c r="S26" s="6"/>
      <c r="T26" s="6"/>
      <c r="U26" s="6"/>
      <c r="V26" s="6"/>
      <c r="W26" s="6"/>
      <c r="X26" s="6"/>
      <c r="Y26" s="6"/>
      <c r="Z26" s="6"/>
      <c r="AA26" s="6"/>
    </row>
    <row r="27" ht="14.25" customHeight="1">
      <c r="A27" s="31"/>
      <c r="B27" s="66" t="s">
        <v>34</v>
      </c>
      <c r="C27" s="68"/>
      <c r="D27" s="70" t="s">
        <v>30</v>
      </c>
      <c r="E27" s="68">
        <v>3.0</v>
      </c>
      <c r="F27" s="71">
        <v>44173.0</v>
      </c>
      <c r="G27" s="5"/>
      <c r="H27" s="6"/>
      <c r="I27" s="6"/>
      <c r="J27" s="6"/>
      <c r="K27" s="6"/>
      <c r="L27" s="6"/>
      <c r="M27" s="6"/>
      <c r="N27" s="6"/>
      <c r="O27" s="6"/>
      <c r="P27" s="6"/>
      <c r="Q27" s="6"/>
      <c r="R27" s="6"/>
      <c r="S27" s="6"/>
      <c r="T27" s="6"/>
      <c r="U27" s="6"/>
      <c r="V27" s="6"/>
      <c r="W27" s="6"/>
      <c r="X27" s="6"/>
      <c r="Y27" s="6"/>
      <c r="Z27" s="6"/>
      <c r="AA27" s="6"/>
    </row>
    <row r="28" ht="14.25" customHeight="1">
      <c r="A28" s="6"/>
      <c r="B28" s="7"/>
      <c r="C28" s="7"/>
      <c r="D28" s="7"/>
      <c r="E28" s="7"/>
      <c r="F28" s="7"/>
      <c r="G28" s="6"/>
      <c r="H28" s="6"/>
      <c r="I28" s="6"/>
      <c r="J28" s="6"/>
      <c r="K28" s="6"/>
      <c r="L28" s="6"/>
      <c r="M28" s="6"/>
      <c r="N28" s="6"/>
      <c r="O28" s="6"/>
      <c r="P28" s="6"/>
      <c r="Q28" s="6"/>
      <c r="R28" s="6"/>
      <c r="S28" s="6"/>
      <c r="T28" s="6"/>
      <c r="U28" s="6"/>
      <c r="V28" s="6"/>
      <c r="W28" s="6"/>
      <c r="X28" s="6"/>
      <c r="Y28" s="6"/>
      <c r="Z28" s="6"/>
      <c r="AA28" s="6"/>
    </row>
    <row r="29" ht="14.25" customHeight="1">
      <c r="A29" s="26">
        <f>Inputs!$B$3+25</f>
        <v>43126</v>
      </c>
      <c r="B29" s="27"/>
      <c r="C29" s="27"/>
      <c r="D29" s="27"/>
      <c r="E29" s="27"/>
      <c r="F29" s="28"/>
      <c r="G29" s="6"/>
      <c r="H29" s="6"/>
      <c r="I29" s="6"/>
      <c r="J29" s="6"/>
      <c r="K29" s="6"/>
      <c r="L29" s="6"/>
      <c r="M29" s="6"/>
      <c r="N29" s="6"/>
      <c r="O29" s="6"/>
      <c r="P29" s="6"/>
      <c r="Q29" s="6"/>
      <c r="R29" s="6"/>
      <c r="S29" s="6"/>
      <c r="T29" s="6"/>
      <c r="U29" s="6"/>
      <c r="V29" s="6"/>
      <c r="W29" s="6"/>
      <c r="X29" s="6"/>
      <c r="Y29" s="6"/>
      <c r="Z29" s="6"/>
      <c r="AA29" s="6"/>
    </row>
    <row r="30" ht="14.25" customHeight="1">
      <c r="A30" s="31"/>
      <c r="B30" s="46" t="s">
        <v>15</v>
      </c>
      <c r="C30" s="48" t="str">
        <f>MROUND(Inputs!B11*0.8,Inputs!C30)+Inputs!C30&amp;"-"&amp;MROUND(Inputs!B11*0.825,Inputs!C30)+(3*Inputs!C30)</f>
        <v>195-215</v>
      </c>
      <c r="D30" s="49" t="s">
        <v>17</v>
      </c>
      <c r="E30" s="169" t="s">
        <v>94</v>
      </c>
      <c r="F30" s="49">
        <v>3.0</v>
      </c>
      <c r="G30" s="5"/>
      <c r="H30" s="170" t="s">
        <v>218</v>
      </c>
      <c r="I30" s="6"/>
      <c r="J30" s="6"/>
      <c r="K30" s="6"/>
      <c r="L30" s="6"/>
      <c r="M30" s="6"/>
      <c r="N30" s="6"/>
      <c r="O30" s="6"/>
      <c r="P30" s="6"/>
      <c r="Q30" s="6"/>
      <c r="R30" s="6"/>
      <c r="S30" s="6"/>
      <c r="T30" s="6"/>
      <c r="U30" s="6"/>
      <c r="V30" s="6"/>
      <c r="W30" s="6"/>
      <c r="X30" s="6"/>
      <c r="Y30" s="6"/>
      <c r="Z30" s="6"/>
      <c r="AA30" s="6"/>
    </row>
    <row r="31" ht="14.25" customHeight="1">
      <c r="A31" s="31"/>
      <c r="B31" s="53" t="str">
        <f>Inputs!B18</f>
        <v>Incline DB Press</v>
      </c>
      <c r="C31" s="55"/>
      <c r="D31" s="56" t="s">
        <v>184</v>
      </c>
      <c r="E31" s="55" t="s">
        <v>201</v>
      </c>
      <c r="F31" s="55" t="s">
        <v>202</v>
      </c>
      <c r="G31" s="5"/>
      <c r="H31" s="170" t="s">
        <v>219</v>
      </c>
      <c r="I31" s="6"/>
      <c r="J31" s="6"/>
      <c r="K31" s="6"/>
      <c r="L31" s="6"/>
      <c r="M31" s="6"/>
      <c r="N31" s="6"/>
      <c r="O31" s="6"/>
      <c r="P31" s="6"/>
      <c r="Q31" s="6"/>
      <c r="R31" s="6"/>
      <c r="S31" s="6"/>
      <c r="T31" s="6"/>
      <c r="U31" s="6"/>
      <c r="V31" s="6"/>
      <c r="W31" s="6"/>
      <c r="X31" s="6"/>
      <c r="Y31" s="6"/>
      <c r="Z31" s="6"/>
      <c r="AA31" s="6"/>
    </row>
    <row r="32" ht="14.25" customHeight="1">
      <c r="A32" s="6"/>
      <c r="B32" s="86" t="str">
        <f>Inputs!$B$24</f>
        <v>Barbell Row</v>
      </c>
      <c r="C32" s="87"/>
      <c r="D32" s="88" t="s">
        <v>49</v>
      </c>
      <c r="E32" s="88">
        <v>4.0</v>
      </c>
      <c r="F32" s="89">
        <v>44110.0</v>
      </c>
      <c r="G32" s="6"/>
      <c r="H32" s="170" t="s">
        <v>220</v>
      </c>
      <c r="I32" s="6"/>
      <c r="J32" s="6"/>
      <c r="K32" s="6"/>
      <c r="L32" s="6"/>
      <c r="M32" s="6"/>
      <c r="N32" s="6"/>
      <c r="O32" s="6"/>
      <c r="P32" s="6"/>
      <c r="Q32" s="6"/>
      <c r="R32" s="6"/>
      <c r="S32" s="6"/>
      <c r="T32" s="6"/>
      <c r="U32" s="6"/>
      <c r="V32" s="6"/>
      <c r="W32" s="6"/>
      <c r="X32" s="6"/>
      <c r="Y32" s="6"/>
      <c r="Z32" s="6"/>
      <c r="AA32" s="6"/>
    </row>
    <row r="33" ht="14.25" customHeight="1">
      <c r="A33" s="6"/>
      <c r="B33" s="86" t="str">
        <f>Inputs!$B$25</f>
        <v>Seated DB OHP</v>
      </c>
      <c r="C33" s="87"/>
      <c r="D33" s="88" t="s">
        <v>49</v>
      </c>
      <c r="E33" s="88">
        <v>4.0</v>
      </c>
      <c r="F33" s="89">
        <v>44173.0</v>
      </c>
      <c r="G33" s="6"/>
      <c r="H33" s="170" t="s">
        <v>221</v>
      </c>
      <c r="I33" s="6"/>
      <c r="J33" s="6"/>
      <c r="K33" s="6"/>
      <c r="L33" s="6"/>
      <c r="M33" s="6"/>
      <c r="N33" s="6"/>
      <c r="O33" s="6"/>
      <c r="P33" s="6"/>
      <c r="Q33" s="6"/>
      <c r="R33" s="6"/>
      <c r="S33" s="6"/>
      <c r="T33" s="6"/>
      <c r="U33" s="6"/>
      <c r="V33" s="6"/>
      <c r="W33" s="6"/>
      <c r="X33" s="6"/>
      <c r="Y33" s="6"/>
      <c r="Z33" s="6"/>
      <c r="AA33" s="6"/>
    </row>
    <row r="34" ht="14.25" customHeight="1">
      <c r="A34" s="6"/>
      <c r="B34" s="86" t="str">
        <f>Inputs!$B$26</f>
        <v>Weighted Pull-up (neutral grip)</v>
      </c>
      <c r="C34" s="87"/>
      <c r="D34" s="88" t="s">
        <v>49</v>
      </c>
      <c r="E34" s="88">
        <v>4.0</v>
      </c>
      <c r="F34" s="89">
        <v>44173.0</v>
      </c>
      <c r="G34" s="6"/>
      <c r="H34" s="6"/>
      <c r="I34" s="6"/>
      <c r="J34" s="6"/>
      <c r="K34" s="6"/>
      <c r="L34" s="6"/>
      <c r="M34" s="6"/>
      <c r="N34" s="6"/>
      <c r="O34" s="6"/>
      <c r="P34" s="6"/>
      <c r="Q34" s="6"/>
      <c r="R34" s="6"/>
      <c r="S34" s="6"/>
      <c r="T34" s="6"/>
      <c r="U34" s="6"/>
      <c r="V34" s="6"/>
      <c r="W34" s="6"/>
      <c r="X34" s="6"/>
      <c r="Y34" s="6"/>
      <c r="Z34" s="6"/>
      <c r="AA34" s="6"/>
    </row>
    <row r="35" ht="14.25" customHeight="1">
      <c r="A35" s="6"/>
      <c r="B35" s="66" t="s">
        <v>43</v>
      </c>
      <c r="C35" s="70" t="s">
        <v>17</v>
      </c>
      <c r="D35" s="70" t="s">
        <v>17</v>
      </c>
      <c r="E35" s="70" t="s">
        <v>17</v>
      </c>
      <c r="F35" s="70" t="s">
        <v>17</v>
      </c>
      <c r="G35" s="6"/>
      <c r="H35" s="6"/>
      <c r="I35" s="6"/>
      <c r="J35" s="6"/>
      <c r="K35" s="6"/>
      <c r="L35" s="6"/>
      <c r="M35" s="6"/>
      <c r="N35" s="6"/>
      <c r="O35" s="6"/>
      <c r="P35" s="6"/>
      <c r="Q35" s="6"/>
      <c r="R35" s="6"/>
      <c r="S35" s="6"/>
      <c r="T35" s="6"/>
      <c r="U35" s="6"/>
      <c r="V35" s="6"/>
      <c r="W35" s="6"/>
      <c r="X35" s="6"/>
      <c r="Y35" s="6"/>
      <c r="Z35" s="6"/>
      <c r="AA35" s="6"/>
    </row>
    <row r="36" ht="14.2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row>
  </sheetData>
  <mergeCells count="5">
    <mergeCell ref="A1:F1"/>
    <mergeCell ref="A5:F5"/>
    <mergeCell ref="A13:F13"/>
    <mergeCell ref="A21:F21"/>
    <mergeCell ref="A29:F29"/>
  </mergeCells>
  <dataValidations>
    <dataValidation type="list" allowBlank="1" sqref="B10:B11 B26:B27">
      <formula1>Inputs!$H$60:$K$69</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outlineLevelRow="1"/>
  <cols>
    <col customWidth="1" min="1" max="1" width="9.86"/>
    <col customWidth="1" min="2" max="2" width="19.71"/>
    <col customWidth="1" min="3" max="7" width="9.0"/>
    <col customWidth="1" min="8" max="27" width="8.71"/>
  </cols>
  <sheetData>
    <row r="1" ht="14.25" customHeight="1">
      <c r="A1" s="3" t="s">
        <v>182</v>
      </c>
      <c r="B1" s="2"/>
      <c r="C1" s="2"/>
      <c r="D1" s="2"/>
      <c r="E1" s="2"/>
      <c r="F1" s="4"/>
      <c r="G1" s="5"/>
      <c r="H1" s="6"/>
      <c r="I1" s="6"/>
      <c r="J1" s="6"/>
      <c r="K1" s="6"/>
      <c r="L1" s="6"/>
      <c r="M1" s="6"/>
      <c r="N1" s="6"/>
      <c r="O1" s="6"/>
      <c r="P1" s="6"/>
      <c r="Q1" s="6"/>
      <c r="R1" s="6"/>
      <c r="S1" s="6"/>
      <c r="T1" s="6"/>
      <c r="U1" s="6"/>
      <c r="V1" s="6"/>
      <c r="W1" s="6"/>
      <c r="X1" s="6"/>
      <c r="Y1" s="6"/>
      <c r="Z1" s="6"/>
      <c r="AA1" s="6"/>
    </row>
    <row r="2" ht="14.25" customHeight="1">
      <c r="A2" s="8"/>
      <c r="B2" s="10"/>
      <c r="C2" s="10"/>
      <c r="D2" s="11"/>
      <c r="E2" s="10"/>
      <c r="F2" s="10"/>
      <c r="G2" s="120"/>
      <c r="H2" s="121"/>
      <c r="I2" s="6"/>
      <c r="J2" s="6"/>
      <c r="K2" s="6"/>
      <c r="L2" s="6"/>
      <c r="M2" s="6"/>
      <c r="N2" s="6"/>
      <c r="O2" s="6"/>
      <c r="P2" s="6"/>
      <c r="Q2" s="6"/>
      <c r="R2" s="6"/>
      <c r="S2" s="6"/>
      <c r="T2" s="6"/>
      <c r="U2" s="6"/>
      <c r="V2" s="6"/>
      <c r="W2" s="6"/>
      <c r="X2" s="6"/>
      <c r="Y2" s="6"/>
      <c r="Z2" s="6"/>
      <c r="AA2" s="6"/>
    </row>
    <row r="3" ht="14.25" customHeight="1">
      <c r="A3" s="13"/>
      <c r="B3" s="15" t="s">
        <v>5</v>
      </c>
      <c r="C3" s="17" t="s">
        <v>6</v>
      </c>
      <c r="D3" s="19" t="s">
        <v>7</v>
      </c>
      <c r="E3" s="17" t="s">
        <v>8</v>
      </c>
      <c r="F3" s="20" t="s">
        <v>9</v>
      </c>
      <c r="G3" s="5"/>
      <c r="H3" s="6"/>
      <c r="I3" s="6"/>
      <c r="J3" s="6"/>
      <c r="K3" s="6"/>
      <c r="L3" s="6"/>
      <c r="M3" s="6"/>
      <c r="N3" s="6"/>
      <c r="O3" s="6"/>
      <c r="P3" s="6"/>
      <c r="Q3" s="6"/>
      <c r="R3" s="6"/>
      <c r="S3" s="6"/>
      <c r="T3" s="6"/>
      <c r="U3" s="6"/>
      <c r="V3" s="6"/>
      <c r="W3" s="6"/>
      <c r="X3" s="6"/>
      <c r="Y3" s="6"/>
      <c r="Z3" s="6"/>
      <c r="AA3" s="6"/>
    </row>
    <row r="4" ht="14.25" customHeight="1">
      <c r="A4" s="24"/>
      <c r="B4" s="24"/>
      <c r="C4" s="24"/>
      <c r="D4" s="24"/>
      <c r="E4" s="24"/>
      <c r="F4" s="24"/>
      <c r="G4" s="5"/>
      <c r="H4" s="6"/>
      <c r="I4" s="6"/>
      <c r="J4" s="6"/>
      <c r="K4" s="6"/>
      <c r="L4" s="6"/>
      <c r="M4" s="6"/>
      <c r="N4" s="6"/>
      <c r="O4" s="6"/>
      <c r="P4" s="6"/>
      <c r="Q4" s="6"/>
      <c r="R4" s="6"/>
      <c r="S4" s="6"/>
      <c r="T4" s="6"/>
      <c r="U4" s="6"/>
      <c r="V4" s="6"/>
      <c r="W4" s="6"/>
      <c r="X4" s="6"/>
      <c r="Y4" s="6"/>
      <c r="Z4" s="6"/>
      <c r="AA4" s="6"/>
    </row>
    <row r="5" ht="14.25" customHeight="1">
      <c r="A5" s="26">
        <f>Inputs!$B$3+28</f>
        <v>43129</v>
      </c>
      <c r="B5" s="27"/>
      <c r="C5" s="27"/>
      <c r="D5" s="27"/>
      <c r="E5" s="27"/>
      <c r="F5" s="28"/>
      <c r="G5" s="6"/>
      <c r="H5" s="6"/>
      <c r="I5" s="6"/>
      <c r="J5" s="6"/>
      <c r="K5" s="6"/>
      <c r="L5" s="6"/>
      <c r="M5" s="6"/>
      <c r="N5" s="6"/>
      <c r="O5" s="6"/>
      <c r="P5" s="6"/>
      <c r="Q5" s="6"/>
      <c r="R5" s="6"/>
      <c r="S5" s="6"/>
      <c r="T5" s="6"/>
      <c r="U5" s="6"/>
      <c r="V5" s="6"/>
      <c r="W5" s="6"/>
      <c r="X5" s="6"/>
      <c r="Y5" s="6"/>
      <c r="Z5" s="6"/>
      <c r="AA5" s="6"/>
    </row>
    <row r="6" ht="14.25" customHeight="1">
      <c r="A6" s="31"/>
      <c r="B6" s="33" t="s">
        <v>13</v>
      </c>
      <c r="C6" s="40">
        <f>MROUND(Inputs!B8*0.975,Inputs!C30)</f>
        <v>310</v>
      </c>
      <c r="D6" s="42" t="s">
        <v>184</v>
      </c>
      <c r="E6" s="40">
        <v>1.0</v>
      </c>
      <c r="F6" s="125" t="s">
        <v>185</v>
      </c>
      <c r="G6" s="5"/>
      <c r="H6" s="72" t="s">
        <v>186</v>
      </c>
      <c r="I6" s="6"/>
      <c r="J6" s="6"/>
      <c r="K6" s="6"/>
      <c r="L6" s="6"/>
      <c r="M6" s="6"/>
      <c r="N6" s="6"/>
      <c r="O6" s="6"/>
      <c r="P6" s="6"/>
      <c r="Q6" s="6"/>
      <c r="R6" s="6"/>
      <c r="S6" s="6"/>
      <c r="T6" s="6"/>
      <c r="U6" s="6"/>
      <c r="V6" s="6"/>
      <c r="W6" s="6"/>
      <c r="X6" s="6"/>
      <c r="Y6" s="6"/>
      <c r="Z6" s="6"/>
      <c r="AA6" s="6"/>
    </row>
    <row r="7" ht="14.25" customHeight="1">
      <c r="A7" s="31"/>
      <c r="B7" s="60" t="s">
        <v>14</v>
      </c>
      <c r="C7" s="64">
        <f>MROUND(Inputs!B9*0.675,Inputs!C30)</f>
        <v>285</v>
      </c>
      <c r="D7" s="25" t="s">
        <v>17</v>
      </c>
      <c r="E7" s="64">
        <v>1.0</v>
      </c>
      <c r="F7" s="64">
        <v>4.0</v>
      </c>
      <c r="G7" s="5"/>
      <c r="H7" s="72" t="s">
        <v>189</v>
      </c>
      <c r="I7" s="6"/>
      <c r="J7" s="6"/>
      <c r="K7" s="6"/>
      <c r="L7" s="6"/>
      <c r="M7" s="6"/>
      <c r="N7" s="6"/>
      <c r="O7" s="6"/>
      <c r="P7" s="6"/>
      <c r="Q7" s="6"/>
      <c r="R7" s="6"/>
      <c r="S7" s="6"/>
      <c r="T7" s="6"/>
      <c r="U7" s="6"/>
      <c r="V7" s="6"/>
      <c r="W7" s="6"/>
      <c r="X7" s="6"/>
      <c r="Y7" s="6"/>
      <c r="Z7" s="6"/>
      <c r="AA7" s="6"/>
    </row>
    <row r="8" ht="14.25" customHeight="1">
      <c r="A8" s="31"/>
      <c r="B8" s="60"/>
      <c r="C8" s="64">
        <f>MROUND(Inputs!B9*0.7,Inputs!C30)</f>
        <v>295</v>
      </c>
      <c r="D8" s="25" t="s">
        <v>17</v>
      </c>
      <c r="E8" s="64">
        <v>1.0</v>
      </c>
      <c r="F8" s="64">
        <v>4.0</v>
      </c>
      <c r="G8" s="5"/>
      <c r="H8" s="72"/>
      <c r="I8" s="6"/>
      <c r="J8" s="6"/>
      <c r="K8" s="6"/>
      <c r="L8" s="6"/>
      <c r="M8" s="6"/>
      <c r="N8" s="6"/>
      <c r="O8" s="6"/>
      <c r="P8" s="6"/>
      <c r="Q8" s="6"/>
      <c r="R8" s="6"/>
      <c r="S8" s="6"/>
      <c r="T8" s="6"/>
      <c r="U8" s="6"/>
      <c r="V8" s="6"/>
      <c r="W8" s="6"/>
      <c r="X8" s="6"/>
      <c r="Y8" s="6"/>
      <c r="Z8" s="6"/>
      <c r="AA8" s="6"/>
    </row>
    <row r="9" ht="14.25" customHeight="1">
      <c r="A9" s="31"/>
      <c r="B9" s="60"/>
      <c r="C9" s="64">
        <f>MROUND(Inputs!B9*0.725,Inputs!C30)</f>
        <v>305</v>
      </c>
      <c r="D9" s="25" t="s">
        <v>17</v>
      </c>
      <c r="E9" s="64">
        <v>1.0</v>
      </c>
      <c r="F9" s="64">
        <v>2.0</v>
      </c>
      <c r="G9" s="5"/>
      <c r="H9" s="72"/>
      <c r="I9" s="6"/>
      <c r="J9" s="6"/>
      <c r="K9" s="6"/>
      <c r="L9" s="6"/>
      <c r="M9" s="6"/>
      <c r="N9" s="6"/>
      <c r="O9" s="6"/>
      <c r="P9" s="6"/>
      <c r="Q9" s="6"/>
      <c r="R9" s="6"/>
      <c r="S9" s="6"/>
      <c r="T9" s="6"/>
      <c r="U9" s="6"/>
      <c r="V9" s="6"/>
      <c r="W9" s="6"/>
      <c r="X9" s="6"/>
      <c r="Y9" s="6"/>
      <c r="Z9" s="6"/>
      <c r="AA9" s="6"/>
    </row>
    <row r="10" ht="14.25" customHeight="1">
      <c r="A10" s="31"/>
      <c r="B10" s="66" t="s">
        <v>29</v>
      </c>
      <c r="C10" s="68"/>
      <c r="D10" s="70" t="s">
        <v>30</v>
      </c>
      <c r="E10" s="68">
        <v>3.0</v>
      </c>
      <c r="F10" s="71">
        <v>44173.0</v>
      </c>
      <c r="G10" s="5"/>
      <c r="H10" s="6"/>
      <c r="I10" s="6"/>
      <c r="J10" s="6"/>
      <c r="K10" s="6"/>
      <c r="L10" s="6"/>
      <c r="M10" s="6"/>
      <c r="N10" s="6"/>
      <c r="O10" s="6"/>
      <c r="P10" s="6"/>
      <c r="Q10" s="6"/>
      <c r="R10" s="6"/>
      <c r="S10" s="6"/>
      <c r="T10" s="6"/>
      <c r="U10" s="6"/>
      <c r="V10" s="6"/>
      <c r="W10" s="6"/>
      <c r="X10" s="6"/>
      <c r="Y10" s="6"/>
      <c r="Z10" s="6"/>
      <c r="AA10" s="6"/>
    </row>
    <row r="11" ht="14.25" customHeight="1">
      <c r="A11" s="31"/>
      <c r="B11" s="66" t="s">
        <v>34</v>
      </c>
      <c r="C11" s="68"/>
      <c r="D11" s="70" t="s">
        <v>30</v>
      </c>
      <c r="E11" s="68">
        <v>3.0</v>
      </c>
      <c r="F11" s="71">
        <v>44173.0</v>
      </c>
      <c r="G11" s="5"/>
      <c r="H11" s="6"/>
      <c r="I11" s="6"/>
      <c r="J11" s="6"/>
      <c r="K11" s="6"/>
      <c r="L11" s="6"/>
      <c r="M11" s="6"/>
      <c r="N11" s="6"/>
      <c r="O11" s="6"/>
      <c r="P11" s="6"/>
      <c r="Q11" s="6"/>
      <c r="R11" s="6"/>
      <c r="S11" s="6"/>
      <c r="T11" s="6"/>
      <c r="U11" s="6"/>
      <c r="V11" s="6"/>
      <c r="W11" s="6"/>
      <c r="X11" s="6"/>
      <c r="Y11" s="6"/>
      <c r="Z11" s="6"/>
      <c r="AA11" s="6"/>
    </row>
    <row r="12" ht="14.25" customHeight="1">
      <c r="A12" s="6"/>
      <c r="B12" s="7"/>
      <c r="C12" s="76"/>
      <c r="D12" s="76"/>
      <c r="E12" s="76"/>
      <c r="F12" s="76"/>
      <c r="G12" s="6"/>
      <c r="H12" s="6"/>
      <c r="I12" s="6"/>
      <c r="J12" s="6"/>
      <c r="K12" s="6"/>
      <c r="L12" s="6"/>
      <c r="M12" s="6"/>
      <c r="N12" s="6"/>
      <c r="O12" s="6"/>
      <c r="P12" s="6"/>
      <c r="Q12" s="6"/>
      <c r="R12" s="6"/>
      <c r="S12" s="6"/>
      <c r="T12" s="6"/>
      <c r="U12" s="6"/>
      <c r="V12" s="6"/>
      <c r="W12" s="6"/>
      <c r="X12" s="6"/>
      <c r="Y12" s="6"/>
      <c r="Z12" s="6"/>
      <c r="AA12" s="6"/>
    </row>
    <row r="13" ht="14.25" customHeight="1">
      <c r="A13" s="26">
        <f>Inputs!$B$3+30</f>
        <v>43131</v>
      </c>
      <c r="B13" s="27"/>
      <c r="C13" s="27"/>
      <c r="D13" s="27"/>
      <c r="E13" s="27"/>
      <c r="F13" s="28"/>
      <c r="G13" s="6"/>
      <c r="H13" s="6"/>
      <c r="I13" s="6"/>
      <c r="J13" s="6"/>
      <c r="K13" s="6"/>
      <c r="L13" s="6"/>
      <c r="M13" s="6"/>
      <c r="N13" s="6"/>
      <c r="O13" s="6"/>
      <c r="P13" s="6"/>
      <c r="Q13" s="6"/>
      <c r="R13" s="6"/>
      <c r="S13" s="6"/>
      <c r="T13" s="6"/>
      <c r="U13" s="6"/>
      <c r="V13" s="6"/>
      <c r="W13" s="6"/>
      <c r="X13" s="6"/>
      <c r="Y13" s="6"/>
      <c r="Z13" s="6"/>
      <c r="AA13" s="6"/>
    </row>
    <row r="14" ht="14.25" customHeight="1">
      <c r="A14" s="31"/>
      <c r="B14" s="46" t="s">
        <v>15</v>
      </c>
      <c r="C14" s="48">
        <f>MROUND(Inputs!B10*0.975,Inputs!C30)</f>
        <v>225</v>
      </c>
      <c r="D14" s="49" t="s">
        <v>184</v>
      </c>
      <c r="E14" s="49">
        <v>1.0</v>
      </c>
      <c r="F14" s="144">
        <v>44013.0</v>
      </c>
      <c r="G14" s="5"/>
      <c r="H14" s="72" t="s">
        <v>186</v>
      </c>
      <c r="I14" s="6"/>
      <c r="J14" s="6"/>
      <c r="K14" s="6"/>
      <c r="L14" s="6"/>
      <c r="M14" s="6"/>
      <c r="N14" s="6"/>
      <c r="O14" s="6"/>
      <c r="P14" s="6"/>
      <c r="Q14" s="6"/>
      <c r="R14" s="6"/>
      <c r="S14" s="6"/>
      <c r="T14" s="6"/>
      <c r="U14" s="6"/>
      <c r="V14" s="6"/>
      <c r="W14" s="6"/>
      <c r="X14" s="6"/>
      <c r="Y14" s="6"/>
      <c r="Z14" s="6"/>
      <c r="AA14" s="6"/>
    </row>
    <row r="15" ht="14.25" customHeight="1">
      <c r="A15" s="31"/>
      <c r="B15" s="86" t="str">
        <f>Inputs!$B$24</f>
        <v>Barbell Row</v>
      </c>
      <c r="C15" s="87"/>
      <c r="D15" s="88" t="s">
        <v>49</v>
      </c>
      <c r="E15" s="88">
        <v>3.0</v>
      </c>
      <c r="F15" s="89">
        <v>44049.0</v>
      </c>
      <c r="G15" s="5"/>
      <c r="H15" s="72" t="s">
        <v>189</v>
      </c>
      <c r="I15" s="6"/>
      <c r="J15" s="6"/>
      <c r="K15" s="6"/>
      <c r="L15" s="6"/>
      <c r="M15" s="6"/>
      <c r="N15" s="6"/>
      <c r="O15" s="6"/>
      <c r="P15" s="6"/>
      <c r="Q15" s="6"/>
      <c r="R15" s="6"/>
      <c r="S15" s="6"/>
      <c r="T15" s="6"/>
      <c r="U15" s="6"/>
      <c r="V15" s="6"/>
      <c r="W15" s="6"/>
      <c r="X15" s="6"/>
      <c r="Y15" s="6"/>
      <c r="Z15" s="6"/>
      <c r="AA15" s="6"/>
    </row>
    <row r="16" ht="14.25" customHeight="1">
      <c r="A16" s="31"/>
      <c r="B16" s="86" t="str">
        <f>Inputs!$B$25</f>
        <v>Seated DB OHP</v>
      </c>
      <c r="C16" s="87"/>
      <c r="D16" s="88" t="s">
        <v>49</v>
      </c>
      <c r="E16" s="88">
        <v>3.0</v>
      </c>
      <c r="F16" s="89">
        <v>44049.0</v>
      </c>
      <c r="G16" s="5"/>
      <c r="H16" s="6"/>
      <c r="I16" s="6"/>
      <c r="J16" s="6"/>
      <c r="K16" s="6"/>
      <c r="L16" s="6"/>
      <c r="M16" s="6"/>
      <c r="N16" s="6"/>
      <c r="O16" s="6"/>
      <c r="P16" s="6"/>
      <c r="Q16" s="6"/>
      <c r="R16" s="6"/>
      <c r="S16" s="6"/>
      <c r="T16" s="6"/>
      <c r="U16" s="6"/>
      <c r="V16" s="6"/>
      <c r="W16" s="6"/>
      <c r="X16" s="6"/>
      <c r="Y16" s="6"/>
      <c r="Z16" s="6"/>
      <c r="AA16" s="6"/>
    </row>
    <row r="17" ht="14.25" customHeight="1">
      <c r="A17" s="31"/>
      <c r="B17" s="86" t="str">
        <f>Inputs!$B$26</f>
        <v>Weighted Pull-up (neutral grip)</v>
      </c>
      <c r="C17" s="87"/>
      <c r="D17" s="88" t="s">
        <v>49</v>
      </c>
      <c r="E17" s="88">
        <v>3.0</v>
      </c>
      <c r="F17" s="89">
        <v>44049.0</v>
      </c>
      <c r="G17" s="5"/>
      <c r="H17" s="6"/>
      <c r="I17" s="6"/>
      <c r="J17" s="6"/>
      <c r="K17" s="6"/>
      <c r="L17" s="6"/>
      <c r="M17" s="6"/>
      <c r="N17" s="6"/>
      <c r="O17" s="6"/>
      <c r="P17" s="6"/>
      <c r="Q17" s="6"/>
      <c r="R17" s="6"/>
      <c r="S17" s="6"/>
      <c r="T17" s="6"/>
      <c r="U17" s="6"/>
      <c r="V17" s="6"/>
      <c r="W17" s="6"/>
      <c r="X17" s="6"/>
      <c r="Y17" s="6"/>
      <c r="Z17" s="6"/>
      <c r="AA17" s="6"/>
    </row>
    <row r="18" ht="14.25" customHeight="1">
      <c r="A18" s="31"/>
      <c r="B18" s="66" t="s">
        <v>160</v>
      </c>
      <c r="C18" s="68"/>
      <c r="D18" s="70" t="s">
        <v>30</v>
      </c>
      <c r="E18" s="68">
        <v>3.0</v>
      </c>
      <c r="F18" s="68">
        <v>20.0</v>
      </c>
      <c r="G18" s="5"/>
      <c r="H18" s="6"/>
      <c r="I18" s="6"/>
      <c r="J18" s="6"/>
      <c r="K18" s="6"/>
      <c r="L18" s="6"/>
      <c r="M18" s="6"/>
      <c r="N18" s="6"/>
      <c r="O18" s="6"/>
      <c r="P18" s="6"/>
      <c r="Q18" s="6"/>
      <c r="R18" s="6"/>
      <c r="S18" s="6"/>
      <c r="T18" s="6"/>
      <c r="U18" s="6"/>
      <c r="V18" s="6"/>
      <c r="W18" s="6"/>
      <c r="X18" s="6"/>
      <c r="Y18" s="6"/>
      <c r="Z18" s="6"/>
      <c r="AA18" s="6"/>
    </row>
    <row r="19" ht="14.25" customHeight="1">
      <c r="A19" s="31"/>
      <c r="B19" s="66" t="s">
        <v>166</v>
      </c>
      <c r="C19" s="68"/>
      <c r="D19" s="70" t="s">
        <v>30</v>
      </c>
      <c r="E19" s="68">
        <v>3.0</v>
      </c>
      <c r="F19" s="68">
        <v>20.0</v>
      </c>
      <c r="G19" s="5"/>
      <c r="H19" s="6"/>
      <c r="I19" s="6"/>
      <c r="J19" s="6"/>
      <c r="K19" s="6"/>
      <c r="L19" s="6"/>
      <c r="M19" s="6"/>
      <c r="N19" s="6"/>
      <c r="O19" s="6"/>
      <c r="P19" s="6"/>
      <c r="Q19" s="6"/>
      <c r="R19" s="6"/>
      <c r="S19" s="6"/>
      <c r="T19" s="6"/>
      <c r="U19" s="6"/>
      <c r="V19" s="6"/>
      <c r="W19" s="6"/>
      <c r="X19" s="6"/>
      <c r="Y19" s="6"/>
      <c r="Z19" s="6"/>
      <c r="AA19" s="6"/>
    </row>
    <row r="20" ht="14.25" customHeight="1">
      <c r="A20" s="6"/>
      <c r="B20" s="7"/>
      <c r="C20" s="76"/>
      <c r="D20" s="76"/>
      <c r="E20" s="76"/>
      <c r="F20" s="76"/>
      <c r="G20" s="6"/>
      <c r="H20" s="6"/>
      <c r="I20" s="6"/>
      <c r="J20" s="6"/>
      <c r="K20" s="6"/>
      <c r="L20" s="6"/>
      <c r="M20" s="6"/>
      <c r="N20" s="6"/>
      <c r="O20" s="6"/>
      <c r="P20" s="6"/>
      <c r="Q20" s="6"/>
      <c r="R20" s="6"/>
      <c r="S20" s="6"/>
      <c r="T20" s="6"/>
      <c r="U20" s="6"/>
      <c r="V20" s="6"/>
      <c r="W20" s="6"/>
      <c r="X20" s="6"/>
      <c r="Y20" s="6"/>
      <c r="Z20" s="6"/>
      <c r="AA20" s="6"/>
    </row>
    <row r="21" ht="14.25" customHeight="1">
      <c r="A21" s="26">
        <f>Inputs!$B$3+32</f>
        <v>43133</v>
      </c>
      <c r="B21" s="27"/>
      <c r="C21" s="27"/>
      <c r="D21" s="27"/>
      <c r="E21" s="27"/>
      <c r="F21" s="28"/>
      <c r="G21" s="6"/>
      <c r="H21" s="6"/>
      <c r="I21" s="6"/>
      <c r="J21" s="6"/>
      <c r="K21" s="6"/>
      <c r="L21" s="6"/>
      <c r="M21" s="6"/>
      <c r="N21" s="6"/>
      <c r="O21" s="6"/>
      <c r="P21" s="6"/>
      <c r="Q21" s="6"/>
      <c r="R21" s="6"/>
      <c r="S21" s="6"/>
      <c r="T21" s="6"/>
      <c r="U21" s="6"/>
      <c r="V21" s="6"/>
      <c r="W21" s="6"/>
      <c r="X21" s="6"/>
      <c r="Y21" s="6"/>
      <c r="Z21" s="6"/>
      <c r="AA21" s="6"/>
    </row>
    <row r="22" ht="14.25" customHeight="1">
      <c r="A22" s="31"/>
      <c r="B22" s="60" t="s">
        <v>14</v>
      </c>
      <c r="C22" s="64">
        <f>MROUND(Inputs!B9*0.975,Inputs!C30)</f>
        <v>410</v>
      </c>
      <c r="D22" s="25" t="s">
        <v>184</v>
      </c>
      <c r="E22" s="64">
        <v>1.0</v>
      </c>
      <c r="F22" s="159" t="s">
        <v>185</v>
      </c>
      <c r="G22" s="5"/>
      <c r="H22" s="72" t="s">
        <v>186</v>
      </c>
      <c r="I22" s="6"/>
      <c r="J22" s="6"/>
      <c r="K22" s="6"/>
      <c r="L22" s="6"/>
      <c r="M22" s="6"/>
      <c r="N22" s="6"/>
      <c r="O22" s="6"/>
      <c r="P22" s="6"/>
      <c r="Q22" s="6"/>
      <c r="R22" s="6"/>
      <c r="S22" s="6"/>
      <c r="T22" s="6"/>
      <c r="U22" s="6"/>
      <c r="V22" s="6"/>
      <c r="W22" s="6"/>
      <c r="X22" s="6"/>
      <c r="Y22" s="6"/>
      <c r="Z22" s="6"/>
      <c r="AA22" s="6"/>
    </row>
    <row r="23" ht="14.25" customHeight="1">
      <c r="A23" s="31"/>
      <c r="B23" s="66" t="s">
        <v>29</v>
      </c>
      <c r="C23" s="68"/>
      <c r="D23" s="70" t="s">
        <v>30</v>
      </c>
      <c r="E23" s="68">
        <v>3.0</v>
      </c>
      <c r="F23" s="71">
        <v>44173.0</v>
      </c>
      <c r="G23" s="5"/>
      <c r="H23" s="72" t="s">
        <v>189</v>
      </c>
      <c r="I23" s="6"/>
      <c r="J23" s="6"/>
      <c r="K23" s="6"/>
      <c r="L23" s="6"/>
      <c r="M23" s="6"/>
      <c r="N23" s="6"/>
      <c r="O23" s="6"/>
      <c r="P23" s="6"/>
      <c r="Q23" s="6"/>
      <c r="R23" s="6"/>
      <c r="S23" s="6"/>
      <c r="T23" s="6"/>
      <c r="U23" s="6"/>
      <c r="V23" s="6"/>
      <c r="W23" s="6"/>
      <c r="X23" s="6"/>
      <c r="Y23" s="6"/>
      <c r="Z23" s="6"/>
      <c r="AA23" s="6"/>
    </row>
    <row r="24" ht="14.25" customHeight="1">
      <c r="A24" s="31"/>
      <c r="B24" s="66" t="s">
        <v>34</v>
      </c>
      <c r="C24" s="68"/>
      <c r="D24" s="70" t="s">
        <v>30</v>
      </c>
      <c r="E24" s="68">
        <v>3.0</v>
      </c>
      <c r="F24" s="71">
        <v>44173.0</v>
      </c>
      <c r="G24" s="5"/>
      <c r="H24" s="6"/>
      <c r="I24" s="6"/>
      <c r="J24" s="6"/>
      <c r="K24" s="6"/>
      <c r="L24" s="6"/>
      <c r="M24" s="6"/>
      <c r="N24" s="6"/>
      <c r="O24" s="6"/>
      <c r="P24" s="6"/>
      <c r="Q24" s="6"/>
      <c r="R24" s="6"/>
      <c r="S24" s="6"/>
      <c r="T24" s="6"/>
      <c r="U24" s="6"/>
      <c r="V24" s="6"/>
      <c r="W24" s="6"/>
      <c r="X24" s="6"/>
      <c r="Y24" s="6"/>
      <c r="Z24" s="6"/>
      <c r="AA24" s="6"/>
    </row>
    <row r="25" ht="14.25" customHeight="1">
      <c r="A25" s="6"/>
      <c r="B25" s="7"/>
      <c r="C25" s="76"/>
      <c r="D25" s="76"/>
      <c r="E25" s="76"/>
      <c r="F25" s="76"/>
      <c r="G25" s="6"/>
      <c r="H25" s="6"/>
      <c r="I25" s="6"/>
      <c r="J25" s="6"/>
      <c r="K25" s="6"/>
      <c r="L25" s="6"/>
      <c r="M25" s="6"/>
      <c r="N25" s="6"/>
      <c r="O25" s="6"/>
      <c r="P25" s="6"/>
      <c r="Q25" s="6"/>
      <c r="R25" s="6"/>
      <c r="S25" s="6"/>
      <c r="T25" s="6"/>
      <c r="U25" s="6"/>
      <c r="V25" s="6"/>
      <c r="W25" s="6"/>
      <c r="X25" s="6"/>
      <c r="Y25" s="6"/>
      <c r="Z25" s="6"/>
      <c r="AA25" s="6"/>
    </row>
    <row r="26" ht="14.25" customHeight="1">
      <c r="A26" s="26">
        <f>Inputs!$B$3+33</f>
        <v>43134</v>
      </c>
      <c r="B26" s="27"/>
      <c r="C26" s="27"/>
      <c r="D26" s="27"/>
      <c r="E26" s="27"/>
      <c r="F26" s="28"/>
      <c r="G26" s="6"/>
      <c r="H26" s="6"/>
      <c r="I26" s="6"/>
      <c r="J26" s="6"/>
      <c r="K26" s="6"/>
      <c r="L26" s="6"/>
      <c r="M26" s="6"/>
      <c r="N26" s="6"/>
      <c r="O26" s="6"/>
      <c r="P26" s="6"/>
      <c r="Q26" s="6"/>
      <c r="R26" s="6"/>
      <c r="S26" s="6"/>
      <c r="T26" s="6"/>
      <c r="U26" s="6"/>
      <c r="V26" s="6"/>
      <c r="W26" s="6"/>
      <c r="X26" s="6"/>
      <c r="Y26" s="6"/>
      <c r="Z26" s="6"/>
      <c r="AA26" s="6"/>
    </row>
    <row r="27" ht="14.25" customHeight="1">
      <c r="A27" s="31"/>
      <c r="B27" s="46" t="s">
        <v>15</v>
      </c>
      <c r="C27" s="48"/>
      <c r="D27" s="49" t="s">
        <v>184</v>
      </c>
      <c r="E27" s="48">
        <v>1.0</v>
      </c>
      <c r="F27" s="48">
        <v>5.0</v>
      </c>
      <c r="G27" s="5"/>
      <c r="H27" s="6"/>
      <c r="I27" s="6"/>
      <c r="J27" s="6"/>
      <c r="K27" s="6"/>
      <c r="L27" s="6"/>
      <c r="M27" s="6"/>
      <c r="N27" s="6"/>
      <c r="O27" s="6"/>
      <c r="P27" s="6"/>
      <c r="Q27" s="6"/>
      <c r="R27" s="6"/>
      <c r="S27" s="6"/>
      <c r="T27" s="6"/>
      <c r="U27" s="6"/>
      <c r="V27" s="6"/>
      <c r="W27" s="6"/>
      <c r="X27" s="6"/>
      <c r="Y27" s="6"/>
      <c r="Z27" s="6"/>
      <c r="AA27" s="6"/>
    </row>
    <row r="28" ht="14.25" customHeight="1">
      <c r="A28" s="31"/>
      <c r="B28" s="46"/>
      <c r="C28" s="48">
        <f>MROUND(Inputs!B11*0.85,Inputs!C30)</f>
        <v>205</v>
      </c>
      <c r="D28" s="49" t="s">
        <v>17</v>
      </c>
      <c r="E28" s="48">
        <v>5.0</v>
      </c>
      <c r="F28" s="48">
        <v>3.0</v>
      </c>
      <c r="G28" s="5"/>
      <c r="H28" s="6"/>
      <c r="I28" s="6"/>
      <c r="J28" s="6"/>
      <c r="K28" s="6"/>
      <c r="L28" s="6"/>
      <c r="M28" s="6"/>
      <c r="N28" s="6"/>
      <c r="O28" s="6"/>
      <c r="P28" s="6"/>
      <c r="Q28" s="6"/>
      <c r="R28" s="6"/>
      <c r="S28" s="6"/>
      <c r="T28" s="6"/>
      <c r="U28" s="6"/>
      <c r="V28" s="6"/>
      <c r="W28" s="6"/>
      <c r="X28" s="6"/>
      <c r="Y28" s="6"/>
      <c r="Z28" s="6"/>
      <c r="AA28" s="6"/>
    </row>
    <row r="29" ht="14.25" customHeight="1">
      <c r="A29" s="31"/>
      <c r="B29" s="86" t="str">
        <f>Inputs!$B$24</f>
        <v>Barbell Row</v>
      </c>
      <c r="C29" s="87"/>
      <c r="D29" s="88" t="s">
        <v>49</v>
      </c>
      <c r="E29" s="88">
        <v>3.0</v>
      </c>
      <c r="F29" s="89">
        <v>44049.0</v>
      </c>
      <c r="G29" s="5"/>
      <c r="H29" s="6"/>
      <c r="I29" s="6"/>
      <c r="J29" s="6"/>
      <c r="K29" s="6"/>
      <c r="L29" s="6"/>
      <c r="M29" s="6"/>
      <c r="N29" s="6"/>
      <c r="O29" s="6"/>
      <c r="P29" s="6"/>
      <c r="Q29" s="6"/>
      <c r="R29" s="6"/>
      <c r="S29" s="6"/>
      <c r="T29" s="6"/>
      <c r="U29" s="6"/>
      <c r="V29" s="6"/>
      <c r="W29" s="6"/>
      <c r="X29" s="6"/>
      <c r="Y29" s="6"/>
      <c r="Z29" s="6"/>
      <c r="AA29" s="6"/>
    </row>
    <row r="30" ht="14.25" customHeight="1">
      <c r="A30" s="31"/>
      <c r="B30" s="86" t="str">
        <f>Inputs!$B$25</f>
        <v>Seated DB OHP</v>
      </c>
      <c r="C30" s="87"/>
      <c r="D30" s="88" t="s">
        <v>49</v>
      </c>
      <c r="E30" s="88">
        <v>3.0</v>
      </c>
      <c r="F30" s="89">
        <v>44049.0</v>
      </c>
      <c r="G30" s="5"/>
      <c r="H30" s="6"/>
      <c r="I30" s="6"/>
      <c r="J30" s="6"/>
      <c r="K30" s="6"/>
      <c r="L30" s="6"/>
      <c r="M30" s="6"/>
      <c r="N30" s="6"/>
      <c r="O30" s="6"/>
      <c r="P30" s="6"/>
      <c r="Q30" s="6"/>
      <c r="R30" s="6"/>
      <c r="S30" s="6"/>
      <c r="T30" s="6"/>
      <c r="U30" s="6"/>
      <c r="V30" s="6"/>
      <c r="W30" s="6"/>
      <c r="X30" s="6"/>
      <c r="Y30" s="6"/>
      <c r="Z30" s="6"/>
      <c r="AA30" s="6"/>
    </row>
    <row r="31" ht="14.25" customHeight="1">
      <c r="A31" s="31"/>
      <c r="B31" s="86" t="str">
        <f>Inputs!$B$26</f>
        <v>Weighted Pull-up (neutral grip)</v>
      </c>
      <c r="C31" s="87"/>
      <c r="D31" s="88" t="s">
        <v>49</v>
      </c>
      <c r="E31" s="88">
        <v>3.0</v>
      </c>
      <c r="F31" s="89">
        <v>44049.0</v>
      </c>
      <c r="G31" s="5"/>
      <c r="H31" s="6"/>
      <c r="I31" s="6"/>
      <c r="J31" s="6"/>
      <c r="K31" s="6"/>
      <c r="L31" s="6"/>
      <c r="M31" s="6"/>
      <c r="N31" s="6"/>
      <c r="O31" s="6"/>
      <c r="P31" s="6"/>
      <c r="Q31" s="6"/>
      <c r="R31" s="6"/>
      <c r="S31" s="6"/>
      <c r="T31" s="6"/>
      <c r="U31" s="6"/>
      <c r="V31" s="6"/>
      <c r="W31" s="6"/>
      <c r="X31" s="6"/>
      <c r="Y31" s="6"/>
      <c r="Z31" s="6"/>
      <c r="AA31" s="6"/>
    </row>
    <row r="32" ht="14.25" customHeight="1">
      <c r="A32" s="31"/>
      <c r="B32" s="66" t="s">
        <v>160</v>
      </c>
      <c r="C32" s="68"/>
      <c r="D32" s="70" t="s">
        <v>30</v>
      </c>
      <c r="E32" s="68">
        <v>3.0</v>
      </c>
      <c r="F32" s="68">
        <v>20.0</v>
      </c>
      <c r="G32" s="5"/>
      <c r="H32" s="6"/>
      <c r="I32" s="6"/>
      <c r="J32" s="6"/>
      <c r="K32" s="6"/>
      <c r="L32" s="6"/>
      <c r="M32" s="6"/>
      <c r="N32" s="6"/>
      <c r="O32" s="6"/>
      <c r="P32" s="6"/>
      <c r="Q32" s="6"/>
      <c r="R32" s="6"/>
      <c r="S32" s="6"/>
      <c r="T32" s="6"/>
      <c r="U32" s="6"/>
      <c r="V32" s="6"/>
      <c r="W32" s="6"/>
      <c r="X32" s="6"/>
      <c r="Y32" s="6"/>
      <c r="Z32" s="6"/>
      <c r="AA32" s="6"/>
    </row>
    <row r="33" ht="14.25" customHeight="1">
      <c r="A33" s="31"/>
      <c r="B33" s="66" t="s">
        <v>166</v>
      </c>
      <c r="C33" s="68"/>
      <c r="D33" s="70" t="s">
        <v>30</v>
      </c>
      <c r="E33" s="68">
        <v>3.0</v>
      </c>
      <c r="F33" s="68">
        <v>20.0</v>
      </c>
      <c r="G33" s="5"/>
      <c r="H33" s="6"/>
      <c r="I33" s="6"/>
      <c r="J33" s="6"/>
      <c r="K33" s="6"/>
      <c r="L33" s="6"/>
      <c r="M33" s="6"/>
      <c r="N33" s="6"/>
      <c r="O33" s="6"/>
      <c r="P33" s="6"/>
      <c r="Q33" s="6"/>
      <c r="R33" s="6"/>
      <c r="S33" s="6"/>
      <c r="T33" s="6"/>
      <c r="U33" s="6"/>
      <c r="V33" s="6"/>
      <c r="W33" s="6"/>
      <c r="X33" s="6"/>
      <c r="Y33" s="6"/>
      <c r="Z33" s="6"/>
      <c r="AA33" s="6"/>
    </row>
    <row r="34" ht="14.25" customHeight="1">
      <c r="A34" s="6"/>
      <c r="B34" s="7"/>
      <c r="C34" s="7"/>
      <c r="D34" s="7"/>
      <c r="E34" s="7"/>
      <c r="F34" s="7"/>
      <c r="G34" s="6"/>
      <c r="H34" s="6"/>
      <c r="I34" s="6"/>
      <c r="J34" s="6"/>
      <c r="K34" s="6"/>
      <c r="L34" s="6"/>
      <c r="M34" s="6"/>
      <c r="N34" s="6"/>
      <c r="O34" s="6"/>
      <c r="P34" s="6"/>
      <c r="Q34" s="6"/>
      <c r="R34" s="6"/>
      <c r="S34" s="6"/>
      <c r="T34" s="6"/>
      <c r="U34" s="6"/>
      <c r="V34" s="6"/>
      <c r="W34" s="6"/>
      <c r="X34" s="6"/>
      <c r="Y34" s="6"/>
      <c r="Z34" s="6"/>
      <c r="AA34" s="6"/>
    </row>
  </sheetData>
  <mergeCells count="5">
    <mergeCell ref="A1:F1"/>
    <mergeCell ref="A5:F5"/>
    <mergeCell ref="A13:F13"/>
    <mergeCell ref="A21:F21"/>
    <mergeCell ref="A26:F26"/>
  </mergeCells>
  <dataValidations>
    <dataValidation type="list" allowBlank="1" sqref="B18:B19 B32:B33">
      <formula1>Inputs!$B$60:$E$73</formula1>
    </dataValidation>
    <dataValidation type="list" allowBlank="1" sqref="B10:B11 B23:B24">
      <formula1>Inputs!$H$60:$K$69</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outlineLevelRow="1"/>
  <cols>
    <col customWidth="1" min="1" max="1" width="12.57"/>
    <col customWidth="1" min="2" max="2" width="15.43"/>
    <col customWidth="1" min="3" max="3" width="10.29"/>
    <col customWidth="1" min="4" max="4" width="13.71"/>
    <col customWidth="1" min="5" max="5" width="8.29"/>
    <col customWidth="1" min="6" max="11" width="9.0"/>
    <col customWidth="1" min="12" max="26" width="8.71"/>
  </cols>
  <sheetData>
    <row r="1" ht="14.25" customHeight="1">
      <c r="A1" s="3" t="s">
        <v>183</v>
      </c>
      <c r="B1" s="2"/>
      <c r="C1" s="2"/>
      <c r="D1" s="2"/>
      <c r="E1" s="2"/>
      <c r="F1" s="4"/>
      <c r="G1" s="5"/>
      <c r="H1" s="6"/>
      <c r="I1" s="6"/>
      <c r="J1" s="6"/>
      <c r="K1" s="6"/>
      <c r="L1" s="6"/>
      <c r="M1" s="6"/>
      <c r="N1" s="6"/>
      <c r="O1" s="6"/>
      <c r="P1" s="6"/>
      <c r="Q1" s="6"/>
      <c r="R1" s="6"/>
      <c r="S1" s="6"/>
      <c r="T1" s="6"/>
      <c r="U1" s="6"/>
      <c r="V1" s="6"/>
      <c r="W1" s="6"/>
      <c r="X1" s="6"/>
      <c r="Y1" s="6"/>
      <c r="Z1" s="6"/>
    </row>
    <row r="2" ht="14.25" customHeight="1">
      <c r="A2" s="122"/>
      <c r="B2" s="123"/>
      <c r="C2" s="123"/>
      <c r="D2" s="124"/>
      <c r="E2" s="123"/>
      <c r="F2" s="123"/>
      <c r="G2" s="6"/>
      <c r="H2" s="6"/>
      <c r="I2" s="6"/>
      <c r="J2" s="6"/>
      <c r="K2" s="6"/>
      <c r="L2" s="6"/>
      <c r="M2" s="6"/>
      <c r="N2" s="6"/>
      <c r="O2" s="6"/>
      <c r="P2" s="6"/>
      <c r="Q2" s="6"/>
      <c r="R2" s="6"/>
      <c r="S2" s="6"/>
      <c r="T2" s="6"/>
      <c r="U2" s="6"/>
      <c r="V2" s="6"/>
      <c r="W2" s="6"/>
      <c r="X2" s="6"/>
      <c r="Y2" s="6"/>
      <c r="Z2" s="6"/>
    </row>
    <row r="3" ht="14.25" customHeight="1">
      <c r="A3" s="6"/>
      <c r="B3" s="6"/>
      <c r="C3" s="6"/>
      <c r="D3" s="6"/>
      <c r="E3" s="6"/>
      <c r="F3" s="6"/>
      <c r="G3" s="6"/>
      <c r="H3" s="6"/>
      <c r="I3" s="6"/>
      <c r="J3" s="6"/>
      <c r="K3" s="6"/>
      <c r="L3" s="6"/>
      <c r="M3" s="6"/>
      <c r="N3" s="6"/>
      <c r="O3" s="6"/>
      <c r="P3" s="6"/>
      <c r="Q3" s="6"/>
      <c r="R3" s="6"/>
      <c r="S3" s="6"/>
      <c r="T3" s="6"/>
      <c r="U3" s="6"/>
      <c r="V3" s="6"/>
      <c r="W3" s="6"/>
      <c r="X3" s="6"/>
      <c r="Y3" s="6"/>
      <c r="Z3" s="6"/>
    </row>
    <row r="4" ht="14.25" customHeight="1">
      <c r="A4" s="126" t="s">
        <v>187</v>
      </c>
      <c r="B4" s="127"/>
      <c r="C4" s="127"/>
      <c r="D4" s="127"/>
      <c r="E4" s="127"/>
      <c r="F4" s="128"/>
      <c r="G4" s="128"/>
      <c r="H4" s="128"/>
      <c r="I4" s="128"/>
      <c r="J4" s="128"/>
      <c r="K4" s="47"/>
      <c r="L4" s="6"/>
      <c r="M4" s="6"/>
      <c r="N4" s="6"/>
      <c r="O4" s="6"/>
      <c r="P4" s="6"/>
      <c r="Q4" s="6"/>
      <c r="R4" s="6"/>
      <c r="S4" s="6"/>
      <c r="T4" s="6"/>
      <c r="U4" s="6"/>
      <c r="V4" s="6"/>
      <c r="W4" s="6"/>
      <c r="X4" s="6"/>
      <c r="Y4" s="6"/>
      <c r="Z4" s="6"/>
    </row>
    <row r="5" ht="14.25" customHeight="1">
      <c r="A5" s="129" t="s">
        <v>188</v>
      </c>
      <c r="B5" s="127"/>
      <c r="C5" s="127"/>
      <c r="D5" s="127"/>
      <c r="E5" s="127"/>
      <c r="F5" s="130"/>
      <c r="G5" s="130"/>
      <c r="H5" s="130"/>
      <c r="I5" s="130"/>
      <c r="J5" s="130"/>
      <c r="K5" s="47"/>
      <c r="L5" s="6"/>
      <c r="M5" s="6"/>
      <c r="N5" s="6"/>
      <c r="O5" s="6"/>
      <c r="P5" s="6"/>
      <c r="Q5" s="6"/>
      <c r="R5" s="6"/>
      <c r="S5" s="6"/>
      <c r="T5" s="6"/>
      <c r="U5" s="6"/>
      <c r="V5" s="6"/>
      <c r="W5" s="6"/>
      <c r="X5" s="6"/>
      <c r="Y5" s="6"/>
      <c r="Z5" s="6"/>
    </row>
    <row r="6" ht="14.25" customHeight="1">
      <c r="A6" s="129" t="s">
        <v>190</v>
      </c>
      <c r="B6" s="127"/>
      <c r="C6" s="127"/>
      <c r="D6" s="127"/>
      <c r="E6" s="127"/>
      <c r="F6" s="130"/>
      <c r="G6" s="130"/>
      <c r="H6" s="130"/>
      <c r="I6" s="130"/>
      <c r="J6" s="130"/>
      <c r="K6" s="47"/>
      <c r="L6" s="6"/>
      <c r="M6" s="6"/>
      <c r="N6" s="6"/>
      <c r="O6" s="6"/>
      <c r="P6" s="6"/>
      <c r="Q6" s="6"/>
      <c r="R6" s="6"/>
      <c r="S6" s="6"/>
      <c r="T6" s="6"/>
      <c r="U6" s="6"/>
      <c r="V6" s="6"/>
      <c r="W6" s="6"/>
      <c r="X6" s="6"/>
      <c r="Y6" s="6"/>
      <c r="Z6" s="6"/>
    </row>
    <row r="7" ht="14.25" customHeight="1">
      <c r="A7" s="129" t="s">
        <v>191</v>
      </c>
      <c r="B7" s="127"/>
      <c r="C7" s="127"/>
      <c r="D7" s="127"/>
      <c r="E7" s="127"/>
      <c r="F7" s="130"/>
      <c r="G7" s="130"/>
      <c r="H7" s="130"/>
      <c r="I7" s="130"/>
      <c r="J7" s="130"/>
      <c r="K7" s="47"/>
      <c r="L7" s="6"/>
      <c r="M7" s="6"/>
      <c r="N7" s="6"/>
      <c r="O7" s="6"/>
      <c r="P7" s="6"/>
      <c r="Q7" s="6"/>
      <c r="R7" s="6"/>
      <c r="S7" s="6"/>
      <c r="T7" s="6"/>
      <c r="U7" s="6"/>
      <c r="V7" s="6"/>
      <c r="W7" s="6"/>
      <c r="X7" s="6"/>
      <c r="Y7" s="6"/>
      <c r="Z7" s="6"/>
    </row>
    <row r="8" ht="14.25" customHeight="1">
      <c r="A8" s="127"/>
      <c r="B8" s="127"/>
      <c r="C8" s="127"/>
      <c r="D8" s="127"/>
      <c r="E8" s="127"/>
      <c r="F8" s="103"/>
      <c r="G8" s="103"/>
      <c r="H8" s="47"/>
      <c r="I8" s="47"/>
      <c r="J8" s="47"/>
      <c r="K8" s="47"/>
      <c r="L8" s="6"/>
      <c r="M8" s="6"/>
      <c r="N8" s="6"/>
      <c r="O8" s="6"/>
      <c r="P8" s="6"/>
      <c r="Q8" s="6"/>
      <c r="R8" s="6"/>
      <c r="S8" s="6"/>
      <c r="T8" s="6"/>
      <c r="U8" s="6"/>
      <c r="V8" s="6"/>
      <c r="W8" s="6"/>
      <c r="X8" s="6"/>
      <c r="Y8" s="6"/>
      <c r="Z8" s="6"/>
    </row>
    <row r="9" ht="14.25" customHeight="1">
      <c r="A9" s="131"/>
      <c r="B9" s="132"/>
      <c r="C9" s="127"/>
      <c r="D9" s="127"/>
      <c r="E9" s="127"/>
      <c r="F9" s="130"/>
      <c r="G9" s="130"/>
      <c r="H9" s="130"/>
      <c r="I9" s="130"/>
      <c r="J9" s="130"/>
      <c r="K9" s="47"/>
      <c r="L9" s="6"/>
      <c r="M9" s="6"/>
      <c r="N9" s="6"/>
      <c r="O9" s="6"/>
      <c r="P9" s="6"/>
      <c r="Q9" s="6"/>
      <c r="R9" s="6"/>
      <c r="S9" s="6"/>
      <c r="T9" s="6"/>
      <c r="U9" s="6"/>
      <c r="V9" s="6"/>
      <c r="W9" s="6"/>
      <c r="X9" s="6"/>
      <c r="Y9" s="6"/>
      <c r="Z9" s="6"/>
    </row>
    <row r="10" ht="14.25" customHeight="1">
      <c r="A10" s="133" t="s">
        <v>192</v>
      </c>
      <c r="B10" s="134"/>
      <c r="C10" s="127"/>
      <c r="D10" s="127"/>
      <c r="E10" s="127"/>
      <c r="F10" s="130"/>
      <c r="G10" s="130"/>
      <c r="H10" s="130"/>
      <c r="I10" s="130"/>
      <c r="J10" s="130"/>
      <c r="K10" s="47"/>
      <c r="L10" s="6"/>
      <c r="M10" s="6"/>
      <c r="N10" s="6"/>
      <c r="O10" s="6"/>
      <c r="P10" s="6"/>
      <c r="Q10" s="6"/>
      <c r="R10" s="6"/>
      <c r="S10" s="6"/>
      <c r="T10" s="6"/>
      <c r="U10" s="6"/>
      <c r="V10" s="6"/>
      <c r="W10" s="6"/>
      <c r="X10" s="6"/>
      <c r="Y10" s="6"/>
      <c r="Z10" s="6"/>
    </row>
    <row r="11" ht="14.25" customHeight="1">
      <c r="A11" s="129" t="s">
        <v>193</v>
      </c>
      <c r="B11" s="111"/>
      <c r="C11" s="111"/>
      <c r="D11" s="111"/>
      <c r="E11" s="127"/>
      <c r="F11" s="47"/>
      <c r="G11" s="47"/>
      <c r="H11" s="47"/>
      <c r="I11" s="47"/>
      <c r="J11" s="47"/>
      <c r="K11" s="47"/>
      <c r="L11" s="6"/>
      <c r="M11" s="6"/>
      <c r="N11" s="6"/>
      <c r="O11" s="6"/>
      <c r="P11" s="6"/>
      <c r="Q11" s="6"/>
      <c r="R11" s="6"/>
      <c r="S11" s="6"/>
      <c r="T11" s="6"/>
      <c r="U11" s="6"/>
      <c r="V11" s="6"/>
      <c r="W11" s="6"/>
      <c r="X11" s="6"/>
      <c r="Y11" s="6"/>
      <c r="Z11" s="6"/>
    </row>
    <row r="12" ht="14.25" customHeight="1">
      <c r="A12" s="135" t="s">
        <v>194</v>
      </c>
      <c r="B12" s="136"/>
      <c r="C12" s="136"/>
      <c r="D12" s="136"/>
      <c r="E12" s="136"/>
      <c r="F12" s="47"/>
      <c r="G12" s="47"/>
      <c r="H12" s="47"/>
      <c r="I12" s="47"/>
      <c r="J12" s="47"/>
      <c r="K12" s="47"/>
      <c r="L12" s="6"/>
      <c r="M12" s="6"/>
      <c r="N12" s="6"/>
      <c r="O12" s="6"/>
      <c r="P12" s="6"/>
      <c r="Q12" s="6"/>
      <c r="R12" s="6"/>
      <c r="S12" s="6"/>
      <c r="T12" s="6"/>
      <c r="U12" s="6"/>
      <c r="V12" s="6"/>
      <c r="W12" s="6"/>
      <c r="X12" s="6"/>
      <c r="Y12" s="6"/>
      <c r="Z12" s="6"/>
    </row>
    <row r="13" ht="14.25" customHeight="1">
      <c r="A13" s="137"/>
      <c r="B13" s="138" t="s">
        <v>195</v>
      </c>
      <c r="C13" s="139" t="s">
        <v>196</v>
      </c>
      <c r="D13" s="138" t="s">
        <v>197</v>
      </c>
      <c r="E13" s="138" t="s">
        <v>198</v>
      </c>
      <c r="F13" s="6"/>
      <c r="G13" s="6"/>
      <c r="H13" s="6"/>
      <c r="I13" s="6"/>
      <c r="J13" s="6"/>
      <c r="K13" s="6"/>
      <c r="L13" s="6"/>
      <c r="M13" s="6"/>
      <c r="N13" s="6"/>
      <c r="O13" s="6"/>
      <c r="P13" s="6"/>
      <c r="Q13" s="6"/>
      <c r="R13" s="6"/>
      <c r="S13" s="6"/>
      <c r="T13" s="6"/>
      <c r="U13" s="6"/>
      <c r="V13" s="6"/>
      <c r="W13" s="6"/>
      <c r="X13" s="6"/>
      <c r="Y13" s="6"/>
      <c r="Z13" s="6"/>
    </row>
    <row r="14" ht="14.25" customHeight="1">
      <c r="A14" s="140" t="s">
        <v>13</v>
      </c>
      <c r="B14" s="141">
        <f>'Week 5'!C6</f>
        <v>310</v>
      </c>
      <c r="C14" s="142">
        <v>5.0</v>
      </c>
      <c r="D14" s="143">
        <f t="shared" ref="D14:D16" si="1">MROUND((INDEX($C$21:$C$27,$C14,1)*$B14),2.5)</f>
        <v>360</v>
      </c>
      <c r="E14" s="145">
        <f>D14-Inputs!B8</f>
        <v>40</v>
      </c>
      <c r="F14" s="5"/>
      <c r="G14" s="6"/>
      <c r="H14" s="6"/>
      <c r="I14" s="6"/>
      <c r="J14" s="6"/>
      <c r="K14" s="6"/>
      <c r="L14" s="6"/>
      <c r="M14" s="6"/>
      <c r="N14" s="6"/>
      <c r="O14" s="6"/>
      <c r="P14" s="6"/>
      <c r="Q14" s="6"/>
      <c r="R14" s="6"/>
      <c r="S14" s="6"/>
      <c r="T14" s="6"/>
      <c r="U14" s="6"/>
      <c r="V14" s="6"/>
      <c r="W14" s="6"/>
      <c r="X14" s="6"/>
      <c r="Y14" s="6"/>
      <c r="Z14" s="6"/>
    </row>
    <row r="15" ht="14.25" customHeight="1">
      <c r="A15" s="140" t="s">
        <v>14</v>
      </c>
      <c r="B15" s="146">
        <f>'Week 5'!C22</f>
        <v>410</v>
      </c>
      <c r="C15" s="147">
        <v>3.0</v>
      </c>
      <c r="D15" s="143">
        <f t="shared" si="1"/>
        <v>447.5</v>
      </c>
      <c r="E15" s="145">
        <f>D15-Inputs!B9</f>
        <v>27.5</v>
      </c>
      <c r="F15" s="5"/>
      <c r="G15" s="6"/>
      <c r="H15" s="6"/>
      <c r="I15" s="6"/>
      <c r="J15" s="6"/>
      <c r="K15" s="6"/>
      <c r="L15" s="6"/>
      <c r="M15" s="6"/>
      <c r="N15" s="6"/>
      <c r="O15" s="6"/>
      <c r="P15" s="6"/>
      <c r="Q15" s="6"/>
      <c r="R15" s="6"/>
      <c r="S15" s="6"/>
      <c r="T15" s="6"/>
      <c r="U15" s="6"/>
      <c r="V15" s="6"/>
      <c r="W15" s="6"/>
      <c r="X15" s="6"/>
      <c r="Y15" s="6"/>
      <c r="Z15" s="6"/>
    </row>
    <row r="16" ht="14.25" customHeight="1">
      <c r="A16" s="148" t="s">
        <v>205</v>
      </c>
      <c r="B16" s="149">
        <f>'Week 5'!C14</f>
        <v>225</v>
      </c>
      <c r="C16" s="150">
        <v>3.0</v>
      </c>
      <c r="D16" s="143">
        <f t="shared" si="1"/>
        <v>245</v>
      </c>
      <c r="E16" s="145">
        <f>D16-Inputs!B10</f>
        <v>15</v>
      </c>
      <c r="F16" s="5"/>
      <c r="G16" s="6"/>
      <c r="H16" s="6"/>
      <c r="I16" s="6"/>
      <c r="J16" s="6"/>
      <c r="K16" s="6"/>
      <c r="L16" s="6"/>
      <c r="M16" s="6"/>
      <c r="N16" s="6"/>
      <c r="O16" s="6"/>
      <c r="P16" s="6"/>
      <c r="Q16" s="6"/>
      <c r="R16" s="6"/>
      <c r="S16" s="6"/>
      <c r="T16" s="6"/>
      <c r="U16" s="6"/>
      <c r="V16" s="6"/>
      <c r="W16" s="6"/>
      <c r="X16" s="6"/>
      <c r="Y16" s="6"/>
      <c r="Z16" s="6"/>
    </row>
    <row r="17" ht="14.25" customHeight="1">
      <c r="A17" s="127"/>
      <c r="B17" s="127"/>
      <c r="C17" s="127"/>
      <c r="D17" s="151"/>
      <c r="E17" s="151"/>
      <c r="F17" s="6"/>
      <c r="G17" s="6"/>
      <c r="H17" s="6"/>
      <c r="I17" s="6"/>
      <c r="J17" s="6"/>
      <c r="K17" s="6"/>
      <c r="L17" s="6"/>
      <c r="M17" s="6"/>
      <c r="N17" s="6"/>
      <c r="O17" s="6"/>
      <c r="P17" s="6"/>
      <c r="Q17" s="6"/>
      <c r="R17" s="6"/>
      <c r="S17" s="6"/>
      <c r="T17" s="6"/>
      <c r="U17" s="6"/>
      <c r="V17" s="6"/>
      <c r="W17" s="6"/>
      <c r="X17" s="6"/>
      <c r="Y17" s="6"/>
      <c r="Z17" s="6"/>
    </row>
    <row r="18" ht="14.25" customHeight="1">
      <c r="A18" s="152"/>
      <c r="B18" s="153"/>
      <c r="C18" s="153"/>
      <c r="D18" s="151"/>
      <c r="E18" s="151"/>
      <c r="F18" s="6"/>
      <c r="G18" s="6"/>
      <c r="H18" s="6"/>
      <c r="I18" s="6"/>
      <c r="J18" s="6"/>
      <c r="K18" s="6"/>
      <c r="L18" s="6"/>
      <c r="M18" s="6"/>
      <c r="N18" s="6"/>
      <c r="O18" s="6"/>
      <c r="P18" s="6"/>
      <c r="Q18" s="6"/>
      <c r="R18" s="6"/>
      <c r="S18" s="6"/>
      <c r="T18" s="6"/>
      <c r="U18" s="6"/>
      <c r="V18" s="6"/>
      <c r="W18" s="6"/>
      <c r="X18" s="6"/>
      <c r="Y18" s="6"/>
      <c r="Z18" s="6"/>
    </row>
    <row r="19" ht="14.25" customHeight="1">
      <c r="A19" s="152" t="s">
        <v>206</v>
      </c>
      <c r="B19" s="153"/>
      <c r="C19" s="153"/>
      <c r="D19" s="127"/>
      <c r="E19" s="127"/>
      <c r="F19" s="6"/>
      <c r="G19" s="6"/>
      <c r="H19" s="6"/>
      <c r="I19" s="6"/>
      <c r="J19" s="6"/>
      <c r="K19" s="6"/>
      <c r="L19" s="6"/>
      <c r="M19" s="6"/>
      <c r="N19" s="6"/>
      <c r="O19" s="6"/>
      <c r="P19" s="6"/>
      <c r="Q19" s="6"/>
      <c r="R19" s="6"/>
      <c r="S19" s="6"/>
      <c r="T19" s="6"/>
      <c r="U19" s="6"/>
      <c r="V19" s="6"/>
      <c r="W19" s="6"/>
      <c r="X19" s="6"/>
      <c r="Y19" s="6"/>
      <c r="Z19" s="6"/>
    </row>
    <row r="20" ht="14.25" customHeight="1">
      <c r="A20" s="138" t="s">
        <v>9</v>
      </c>
      <c r="B20" s="138" t="s">
        <v>207</v>
      </c>
      <c r="C20" s="138" t="s">
        <v>208</v>
      </c>
      <c r="D20" s="155"/>
      <c r="E20" s="127"/>
      <c r="F20" s="6"/>
      <c r="G20" s="6"/>
      <c r="H20" s="6"/>
      <c r="I20" s="6"/>
      <c r="J20" s="6"/>
      <c r="K20" s="6"/>
      <c r="L20" s="6"/>
      <c r="M20" s="6"/>
      <c r="N20" s="6"/>
      <c r="O20" s="6"/>
      <c r="P20" s="6"/>
      <c r="Q20" s="6"/>
      <c r="R20" s="6"/>
      <c r="S20" s="6"/>
      <c r="T20" s="6"/>
      <c r="U20" s="6"/>
      <c r="V20" s="6"/>
      <c r="W20" s="6"/>
      <c r="X20" s="6"/>
      <c r="Y20" s="6"/>
      <c r="Z20" s="6"/>
    </row>
    <row r="21" ht="14.25" customHeight="1">
      <c r="A21" s="156" t="s">
        <v>209</v>
      </c>
      <c r="B21" s="157">
        <v>1.0</v>
      </c>
      <c r="C21" s="158">
        <v>1.0</v>
      </c>
      <c r="D21" s="155"/>
      <c r="E21" s="127"/>
      <c r="F21" s="6"/>
      <c r="G21" s="6"/>
      <c r="H21" s="6"/>
      <c r="I21" s="6"/>
      <c r="J21" s="6"/>
      <c r="K21" s="6"/>
      <c r="L21" s="6"/>
      <c r="M21" s="6"/>
      <c r="N21" s="6"/>
      <c r="O21" s="6"/>
      <c r="P21" s="6"/>
      <c r="Q21" s="6"/>
      <c r="R21" s="6"/>
      <c r="S21" s="6"/>
      <c r="T21" s="6"/>
      <c r="U21" s="6"/>
      <c r="V21" s="6"/>
      <c r="W21" s="6"/>
      <c r="X21" s="6"/>
      <c r="Y21" s="6"/>
      <c r="Z21" s="6"/>
    </row>
    <row r="22" ht="14.25" customHeight="1">
      <c r="A22" s="160" t="s">
        <v>210</v>
      </c>
      <c r="B22" s="161">
        <v>0.96</v>
      </c>
      <c r="C22" s="162">
        <f t="shared" ref="C22:C27" si="2">MROUND(1/B22,0.01)</f>
        <v>1.04</v>
      </c>
      <c r="D22" s="155"/>
      <c r="E22" s="127"/>
      <c r="F22" s="6"/>
      <c r="G22" s="6"/>
      <c r="H22" s="6"/>
      <c r="I22" s="6"/>
      <c r="J22" s="6"/>
      <c r="K22" s="6"/>
      <c r="L22" s="6"/>
      <c r="M22" s="6"/>
      <c r="N22" s="6"/>
      <c r="O22" s="6"/>
      <c r="P22" s="6"/>
      <c r="Q22" s="6"/>
      <c r="R22" s="6"/>
      <c r="S22" s="6"/>
      <c r="T22" s="6"/>
      <c r="U22" s="6"/>
      <c r="V22" s="6"/>
      <c r="W22" s="6"/>
      <c r="X22" s="6"/>
      <c r="Y22" s="6"/>
      <c r="Z22" s="6"/>
    </row>
    <row r="23" ht="14.25" customHeight="1">
      <c r="A23" s="163" t="s">
        <v>211</v>
      </c>
      <c r="B23" s="161">
        <v>0.92</v>
      </c>
      <c r="C23" s="162">
        <f t="shared" si="2"/>
        <v>1.09</v>
      </c>
      <c r="D23" s="155"/>
      <c r="E23" s="127"/>
      <c r="F23" s="6"/>
      <c r="G23" s="6"/>
      <c r="H23" s="6"/>
      <c r="I23" s="6"/>
      <c r="J23" s="6"/>
      <c r="K23" s="6"/>
      <c r="L23" s="6"/>
      <c r="M23" s="6"/>
      <c r="N23" s="6"/>
      <c r="O23" s="6"/>
      <c r="P23" s="6"/>
      <c r="Q23" s="6"/>
      <c r="R23" s="6"/>
      <c r="S23" s="6"/>
      <c r="T23" s="6"/>
      <c r="U23" s="6"/>
      <c r="V23" s="6"/>
      <c r="W23" s="6"/>
      <c r="X23" s="6"/>
      <c r="Y23" s="6"/>
      <c r="Z23" s="6"/>
    </row>
    <row r="24" ht="14.25" customHeight="1">
      <c r="A24" s="163" t="s">
        <v>213</v>
      </c>
      <c r="B24" s="161">
        <v>0.89</v>
      </c>
      <c r="C24" s="162">
        <f t="shared" si="2"/>
        <v>1.12</v>
      </c>
      <c r="D24" s="155"/>
      <c r="E24" s="127"/>
      <c r="F24" s="6"/>
      <c r="G24" s="6"/>
      <c r="H24" s="6"/>
      <c r="I24" s="6"/>
      <c r="J24" s="6"/>
      <c r="K24" s="6"/>
      <c r="L24" s="6"/>
      <c r="M24" s="6"/>
      <c r="N24" s="6"/>
      <c r="O24" s="6"/>
      <c r="P24" s="6"/>
      <c r="Q24" s="6"/>
      <c r="R24" s="6"/>
      <c r="S24" s="6"/>
      <c r="T24" s="6"/>
      <c r="U24" s="6"/>
      <c r="V24" s="6"/>
      <c r="W24" s="6"/>
      <c r="X24" s="6"/>
      <c r="Y24" s="6"/>
      <c r="Z24" s="6"/>
    </row>
    <row r="25" ht="14.25" customHeight="1">
      <c r="A25" s="163" t="s">
        <v>214</v>
      </c>
      <c r="B25" s="161">
        <v>0.86</v>
      </c>
      <c r="C25" s="162">
        <f t="shared" si="2"/>
        <v>1.16</v>
      </c>
      <c r="D25" s="155"/>
      <c r="E25" s="127"/>
      <c r="F25" s="6"/>
      <c r="G25" s="6"/>
      <c r="H25" s="6"/>
      <c r="I25" s="6"/>
      <c r="J25" s="6"/>
      <c r="K25" s="6"/>
      <c r="L25" s="6"/>
      <c r="M25" s="6"/>
      <c r="N25" s="6"/>
      <c r="O25" s="6"/>
      <c r="P25" s="6"/>
      <c r="Q25" s="6"/>
      <c r="R25" s="6"/>
      <c r="S25" s="6"/>
      <c r="T25" s="6"/>
      <c r="U25" s="6"/>
      <c r="V25" s="6"/>
      <c r="W25" s="6"/>
      <c r="X25" s="6"/>
      <c r="Y25" s="6"/>
      <c r="Z25" s="6"/>
    </row>
    <row r="26" ht="14.25" customHeight="1">
      <c r="A26" s="163" t="s">
        <v>215</v>
      </c>
      <c r="B26" s="161">
        <v>0.84</v>
      </c>
      <c r="C26" s="162">
        <f t="shared" si="2"/>
        <v>1.19</v>
      </c>
      <c r="D26" s="155"/>
      <c r="E26" s="127"/>
      <c r="F26" s="6"/>
      <c r="G26" s="6"/>
      <c r="H26" s="6"/>
      <c r="I26" s="6"/>
      <c r="J26" s="6"/>
      <c r="K26" s="6"/>
      <c r="L26" s="6"/>
      <c r="M26" s="6"/>
      <c r="N26" s="6"/>
      <c r="O26" s="6"/>
      <c r="P26" s="6"/>
      <c r="Q26" s="6"/>
      <c r="R26" s="6"/>
      <c r="S26" s="6"/>
      <c r="T26" s="6"/>
      <c r="U26" s="6"/>
      <c r="V26" s="6"/>
      <c r="W26" s="6"/>
      <c r="X26" s="6"/>
      <c r="Y26" s="6"/>
      <c r="Z26" s="6"/>
    </row>
    <row r="27" ht="14.25" customHeight="1">
      <c r="A27" s="164" t="s">
        <v>216</v>
      </c>
      <c r="B27" s="165">
        <v>0.81</v>
      </c>
      <c r="C27" s="166">
        <f t="shared" si="2"/>
        <v>1.23</v>
      </c>
      <c r="D27" s="155"/>
      <c r="E27" s="127"/>
      <c r="F27" s="6"/>
      <c r="G27" s="6"/>
      <c r="H27" s="6"/>
      <c r="I27" s="6"/>
      <c r="J27" s="6"/>
      <c r="K27" s="6"/>
      <c r="L27" s="6"/>
      <c r="M27" s="6"/>
      <c r="N27" s="6"/>
      <c r="O27" s="6"/>
      <c r="P27" s="6"/>
      <c r="Q27" s="6"/>
      <c r="R27" s="6"/>
      <c r="S27" s="6"/>
      <c r="T27" s="6"/>
      <c r="U27" s="6"/>
      <c r="V27" s="6"/>
      <c r="W27" s="6"/>
      <c r="X27" s="6"/>
      <c r="Y27" s="6"/>
      <c r="Z27" s="6"/>
    </row>
    <row r="28" ht="14.25" customHeight="1">
      <c r="A28" s="7"/>
      <c r="B28" s="122"/>
      <c r="C28" s="167"/>
      <c r="D28" s="168"/>
      <c r="E28" s="168"/>
      <c r="F28" s="90"/>
      <c r="G28" s="6"/>
      <c r="H28" s="6"/>
      <c r="I28" s="6"/>
      <c r="J28" s="6"/>
      <c r="K28" s="6"/>
      <c r="L28" s="6"/>
      <c r="M28" s="6"/>
      <c r="N28" s="6"/>
      <c r="O28" s="6"/>
      <c r="P28" s="6"/>
      <c r="Q28" s="6"/>
      <c r="R28" s="6"/>
      <c r="S28" s="6"/>
      <c r="T28" s="6"/>
      <c r="U28" s="6"/>
      <c r="V28" s="6"/>
      <c r="W28" s="6"/>
      <c r="X28" s="6"/>
      <c r="Y28" s="6"/>
      <c r="Z28" s="6"/>
    </row>
  </sheetData>
  <mergeCells count="1">
    <mergeCell ref="A1:F1"/>
  </mergeCell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outlineLevelRow="1"/>
  <cols>
    <col customWidth="1" min="1" max="1" width="9.86"/>
    <col customWidth="1" min="2" max="2" width="19.71"/>
    <col customWidth="1" min="3" max="7" width="9.0"/>
    <col customWidth="1" min="8" max="27" width="8.71"/>
  </cols>
  <sheetData>
    <row r="1" ht="14.25" customHeight="1">
      <c r="A1" s="3" t="s">
        <v>199</v>
      </c>
      <c r="B1" s="2"/>
      <c r="C1" s="2"/>
      <c r="D1" s="2"/>
      <c r="E1" s="2"/>
      <c r="F1" s="4"/>
      <c r="G1" s="5"/>
      <c r="H1" s="6"/>
      <c r="I1" s="6"/>
      <c r="J1" s="6"/>
      <c r="K1" s="6"/>
      <c r="L1" s="6"/>
      <c r="M1" s="6"/>
      <c r="N1" s="6"/>
      <c r="O1" s="6"/>
      <c r="P1" s="6"/>
      <c r="Q1" s="6"/>
      <c r="R1" s="6"/>
      <c r="S1" s="6"/>
      <c r="T1" s="6"/>
      <c r="U1" s="6"/>
      <c r="V1" s="6"/>
      <c r="W1" s="6"/>
      <c r="X1" s="6"/>
      <c r="Y1" s="6"/>
      <c r="Z1" s="6"/>
      <c r="AA1" s="6"/>
    </row>
    <row r="2" ht="14.25" customHeight="1">
      <c r="A2" s="8"/>
      <c r="B2" s="10"/>
      <c r="C2" s="10"/>
      <c r="D2" s="11"/>
      <c r="E2" s="10"/>
      <c r="F2" s="10"/>
      <c r="G2" s="120"/>
      <c r="H2" s="121"/>
      <c r="I2" s="6"/>
      <c r="J2" s="6"/>
      <c r="K2" s="6"/>
      <c r="L2" s="6"/>
      <c r="M2" s="6"/>
      <c r="N2" s="6"/>
      <c r="O2" s="6"/>
      <c r="P2" s="6"/>
      <c r="Q2" s="6"/>
      <c r="R2" s="6"/>
      <c r="S2" s="6"/>
      <c r="T2" s="6"/>
      <c r="U2" s="6"/>
      <c r="V2" s="6"/>
      <c r="W2" s="6"/>
      <c r="X2" s="6"/>
      <c r="Y2" s="6"/>
      <c r="Z2" s="6"/>
      <c r="AA2" s="6"/>
    </row>
    <row r="3" ht="14.25" customHeight="1">
      <c r="A3" s="13"/>
      <c r="B3" s="15" t="s">
        <v>5</v>
      </c>
      <c r="C3" s="17" t="s">
        <v>6</v>
      </c>
      <c r="D3" s="19" t="s">
        <v>7</v>
      </c>
      <c r="E3" s="17" t="s">
        <v>8</v>
      </c>
      <c r="F3" s="20" t="s">
        <v>9</v>
      </c>
      <c r="G3" s="5"/>
      <c r="H3" s="6"/>
      <c r="I3" s="6"/>
      <c r="J3" s="6"/>
      <c r="K3" s="6"/>
      <c r="L3" s="6"/>
      <c r="M3" s="6"/>
      <c r="N3" s="6"/>
      <c r="O3" s="6"/>
      <c r="P3" s="6"/>
      <c r="Q3" s="6"/>
      <c r="R3" s="6"/>
      <c r="S3" s="6"/>
      <c r="T3" s="6"/>
      <c r="U3" s="6"/>
      <c r="V3" s="6"/>
      <c r="W3" s="6"/>
      <c r="X3" s="6"/>
      <c r="Y3" s="6"/>
      <c r="Z3" s="6"/>
      <c r="AA3" s="6"/>
    </row>
    <row r="4" ht="14.25" customHeight="1">
      <c r="A4" s="23"/>
      <c r="B4" s="23"/>
      <c r="C4" s="23"/>
      <c r="D4" s="23"/>
      <c r="E4" s="23"/>
      <c r="F4" s="23"/>
      <c r="G4" s="5"/>
      <c r="H4" s="6"/>
      <c r="I4" s="6"/>
      <c r="J4" s="6"/>
      <c r="K4" s="6"/>
      <c r="L4" s="6"/>
      <c r="M4" s="6"/>
      <c r="N4" s="6"/>
      <c r="O4" s="6"/>
      <c r="P4" s="6"/>
      <c r="Q4" s="6"/>
      <c r="R4" s="6"/>
      <c r="S4" s="6"/>
      <c r="T4" s="6"/>
      <c r="U4" s="6"/>
      <c r="V4" s="6"/>
      <c r="W4" s="6"/>
      <c r="X4" s="6"/>
      <c r="Y4" s="6"/>
      <c r="Z4" s="6"/>
      <c r="AA4" s="6"/>
    </row>
    <row r="5" ht="14.25" customHeight="1">
      <c r="A5" s="26">
        <f>Inputs!$B$3+35</f>
        <v>43136</v>
      </c>
      <c r="B5" s="27"/>
      <c r="C5" s="27"/>
      <c r="D5" s="27"/>
      <c r="E5" s="27"/>
      <c r="F5" s="28"/>
      <c r="G5" s="6"/>
      <c r="H5" s="6"/>
      <c r="I5" s="6"/>
      <c r="J5" s="6"/>
      <c r="K5" s="6"/>
      <c r="L5" s="6"/>
      <c r="M5" s="6"/>
      <c r="N5" s="6"/>
      <c r="O5" s="6"/>
      <c r="P5" s="6"/>
      <c r="Q5" s="6"/>
      <c r="R5" s="6"/>
      <c r="S5" s="6"/>
      <c r="T5" s="6"/>
      <c r="U5" s="6"/>
      <c r="V5" s="6"/>
      <c r="W5" s="6"/>
      <c r="X5" s="6"/>
      <c r="Y5" s="6"/>
      <c r="Z5" s="6"/>
      <c r="AA5" s="6"/>
    </row>
    <row r="6" ht="14.25" customHeight="1">
      <c r="A6" s="31"/>
      <c r="B6" s="33" t="s">
        <v>13</v>
      </c>
      <c r="C6" s="40">
        <f>MROUND(Inputs!B8*0.8,Inputs!C30)</f>
        <v>255</v>
      </c>
      <c r="D6" s="42" t="s">
        <v>17</v>
      </c>
      <c r="E6" s="40">
        <v>4.0</v>
      </c>
      <c r="F6" s="40">
        <v>6.0</v>
      </c>
      <c r="G6" s="5"/>
      <c r="H6" s="6"/>
      <c r="I6" s="6"/>
      <c r="J6" s="6"/>
      <c r="K6" s="6"/>
      <c r="L6" s="6"/>
      <c r="M6" s="6"/>
      <c r="N6" s="6"/>
      <c r="O6" s="6"/>
      <c r="P6" s="6"/>
      <c r="Q6" s="6"/>
      <c r="R6" s="6"/>
      <c r="S6" s="6"/>
      <c r="T6" s="6"/>
      <c r="U6" s="6"/>
      <c r="V6" s="6"/>
      <c r="W6" s="6"/>
      <c r="X6" s="6"/>
      <c r="Y6" s="6"/>
      <c r="Z6" s="6"/>
      <c r="AA6" s="6"/>
    </row>
    <row r="7" ht="14.25" customHeight="1">
      <c r="A7" s="31"/>
      <c r="B7" s="46" t="s">
        <v>15</v>
      </c>
      <c r="C7" s="48">
        <f>MROUND(Inputs!B10*0.7,Inputs!C30)</f>
        <v>160</v>
      </c>
      <c r="D7" s="49" t="s">
        <v>17</v>
      </c>
      <c r="E7" s="48">
        <v>3.0</v>
      </c>
      <c r="F7" s="48">
        <v>3.0</v>
      </c>
      <c r="G7" s="5"/>
      <c r="H7" s="6"/>
      <c r="I7" s="6"/>
      <c r="J7" s="6"/>
      <c r="K7" s="6"/>
      <c r="L7" s="6"/>
      <c r="M7" s="6"/>
      <c r="N7" s="6"/>
      <c r="O7" s="6"/>
      <c r="P7" s="6"/>
      <c r="Q7" s="6"/>
      <c r="R7" s="6"/>
      <c r="S7" s="6"/>
      <c r="T7" s="6"/>
      <c r="U7" s="6"/>
      <c r="V7" s="6"/>
      <c r="W7" s="6"/>
      <c r="X7" s="6"/>
      <c r="Y7" s="6"/>
      <c r="Z7" s="6"/>
      <c r="AA7" s="6"/>
    </row>
    <row r="8" ht="14.25" customHeight="1">
      <c r="A8" s="31"/>
      <c r="B8" s="53" t="str">
        <f>Inputs!B17</f>
        <v>Close Grip Bench</v>
      </c>
      <c r="C8" s="55"/>
      <c r="D8" s="56" t="s">
        <v>23</v>
      </c>
      <c r="E8" s="55">
        <v>3.0</v>
      </c>
      <c r="F8" s="55">
        <v>8.0</v>
      </c>
      <c r="G8" s="5"/>
      <c r="H8" s="6"/>
      <c r="I8" s="6"/>
      <c r="J8" s="6"/>
      <c r="K8" s="6"/>
      <c r="L8" s="6"/>
      <c r="M8" s="6"/>
      <c r="N8" s="6"/>
      <c r="O8" s="6"/>
      <c r="P8" s="6"/>
      <c r="Q8" s="6"/>
      <c r="R8" s="6"/>
      <c r="S8" s="6"/>
      <c r="T8" s="6"/>
      <c r="U8" s="6"/>
      <c r="V8" s="6"/>
      <c r="W8" s="6"/>
      <c r="X8" s="6"/>
      <c r="Y8" s="6"/>
      <c r="Z8" s="6"/>
      <c r="AA8" s="6"/>
    </row>
    <row r="9" ht="14.25" customHeight="1">
      <c r="A9" s="31"/>
      <c r="B9" s="60" t="s">
        <v>14</v>
      </c>
      <c r="C9" s="64">
        <f>MROUND(Inputs!B9*0.8,Inputs!C30)</f>
        <v>335</v>
      </c>
      <c r="D9" s="25" t="s">
        <v>17</v>
      </c>
      <c r="E9" s="64">
        <v>2.0</v>
      </c>
      <c r="F9" s="64">
        <v>6.0</v>
      </c>
      <c r="G9" s="5"/>
      <c r="H9" s="6"/>
      <c r="I9" s="6"/>
      <c r="J9" s="6"/>
      <c r="K9" s="6"/>
      <c r="L9" s="6"/>
      <c r="M9" s="6"/>
      <c r="N9" s="6"/>
      <c r="O9" s="6"/>
      <c r="P9" s="6"/>
      <c r="Q9" s="6"/>
      <c r="R9" s="6"/>
      <c r="S9" s="6"/>
      <c r="T9" s="6"/>
      <c r="U9" s="6"/>
      <c r="V9" s="6"/>
      <c r="W9" s="6"/>
      <c r="X9" s="6"/>
      <c r="Y9" s="6"/>
      <c r="Z9" s="6"/>
      <c r="AA9" s="6"/>
    </row>
    <row r="10" ht="14.25" customHeight="1">
      <c r="A10" s="6"/>
      <c r="B10" s="7"/>
      <c r="C10" s="76"/>
      <c r="D10" s="76"/>
      <c r="E10" s="76"/>
      <c r="F10" s="76"/>
      <c r="G10" s="5"/>
      <c r="H10" s="6"/>
      <c r="I10" s="6"/>
      <c r="J10" s="6"/>
      <c r="K10" s="6"/>
      <c r="L10" s="6"/>
      <c r="M10" s="6"/>
      <c r="N10" s="6"/>
      <c r="O10" s="6"/>
      <c r="P10" s="6"/>
      <c r="Q10" s="6"/>
      <c r="R10" s="6"/>
      <c r="S10" s="6"/>
      <c r="T10" s="6"/>
      <c r="U10" s="6"/>
      <c r="V10" s="6"/>
      <c r="W10" s="6"/>
      <c r="X10" s="6"/>
      <c r="Y10" s="6"/>
      <c r="Z10" s="6"/>
      <c r="AA10" s="6"/>
    </row>
    <row r="11" ht="14.25" customHeight="1">
      <c r="A11" s="26">
        <f>Inputs!$B$3+36</f>
        <v>43137</v>
      </c>
      <c r="B11" s="27"/>
      <c r="C11" s="27"/>
      <c r="D11" s="27"/>
      <c r="E11" s="27"/>
      <c r="F11" s="28"/>
      <c r="G11" s="5"/>
      <c r="H11" s="6"/>
      <c r="I11" s="6"/>
      <c r="J11" s="6"/>
      <c r="K11" s="6"/>
      <c r="L11" s="6"/>
      <c r="M11" s="6"/>
      <c r="N11" s="6"/>
      <c r="O11" s="6"/>
      <c r="P11" s="6"/>
      <c r="Q11" s="6"/>
      <c r="R11" s="6"/>
      <c r="S11" s="6"/>
      <c r="T11" s="6"/>
      <c r="U11" s="6"/>
      <c r="V11" s="6"/>
      <c r="W11" s="6"/>
      <c r="X11" s="6"/>
      <c r="Y11" s="6"/>
      <c r="Z11" s="6"/>
      <c r="AA11" s="6"/>
    </row>
    <row r="12" ht="14.25" customHeight="1">
      <c r="A12" s="31"/>
      <c r="B12" s="46" t="s">
        <v>15</v>
      </c>
      <c r="C12" s="48">
        <f>MROUND(Inputs!B10*0.7,Inputs!C30)</f>
        <v>160</v>
      </c>
      <c r="D12" s="49" t="s">
        <v>17</v>
      </c>
      <c r="E12" s="48">
        <v>3.0</v>
      </c>
      <c r="F12" s="48">
        <v>3.0</v>
      </c>
      <c r="G12" s="6"/>
      <c r="H12" s="6"/>
      <c r="I12" s="6"/>
      <c r="J12" s="6"/>
      <c r="K12" s="6"/>
      <c r="L12" s="6"/>
      <c r="M12" s="6"/>
      <c r="N12" s="6"/>
      <c r="O12" s="6"/>
      <c r="P12" s="6"/>
      <c r="Q12" s="6"/>
      <c r="R12" s="6"/>
      <c r="S12" s="6"/>
      <c r="T12" s="6"/>
      <c r="U12" s="6"/>
      <c r="V12" s="6"/>
      <c r="W12" s="6"/>
      <c r="X12" s="6"/>
      <c r="Y12" s="6"/>
      <c r="Z12" s="6"/>
      <c r="AA12" s="6"/>
    </row>
    <row r="13" ht="14.25" customHeight="1">
      <c r="A13" s="31"/>
      <c r="B13" s="53" t="str">
        <f>Inputs!B18</f>
        <v>Incline DB Press</v>
      </c>
      <c r="C13" s="55"/>
      <c r="D13" s="56" t="s">
        <v>23</v>
      </c>
      <c r="E13" s="55">
        <v>3.0</v>
      </c>
      <c r="F13" s="55">
        <v>6.0</v>
      </c>
      <c r="G13" s="6"/>
      <c r="H13" s="6"/>
      <c r="I13" s="6"/>
      <c r="J13" s="6"/>
      <c r="K13" s="6"/>
      <c r="L13" s="6"/>
      <c r="M13" s="6"/>
      <c r="N13" s="6"/>
      <c r="O13" s="6"/>
      <c r="P13" s="6"/>
      <c r="Q13" s="6"/>
      <c r="R13" s="6"/>
      <c r="S13" s="6"/>
      <c r="T13" s="6"/>
      <c r="U13" s="6"/>
      <c r="V13" s="6"/>
      <c r="W13" s="6"/>
      <c r="X13" s="6"/>
      <c r="Y13" s="6"/>
      <c r="Z13" s="6"/>
      <c r="AA13" s="6"/>
    </row>
    <row r="14" ht="14.25" customHeight="1">
      <c r="A14" s="31"/>
      <c r="B14" s="86" t="str">
        <f>Inputs!$B$24</f>
        <v>Barbell Row</v>
      </c>
      <c r="C14" s="87"/>
      <c r="D14" s="88" t="s">
        <v>49</v>
      </c>
      <c r="E14" s="88">
        <v>4.0</v>
      </c>
      <c r="F14" s="89">
        <v>44110.0</v>
      </c>
      <c r="G14" s="5"/>
      <c r="H14" s="6"/>
      <c r="I14" s="6"/>
      <c r="J14" s="6"/>
      <c r="K14" s="6"/>
      <c r="L14" s="6"/>
      <c r="M14" s="6"/>
      <c r="N14" s="6"/>
      <c r="O14" s="6"/>
      <c r="P14" s="6"/>
      <c r="Q14" s="6"/>
      <c r="R14" s="6"/>
      <c r="S14" s="6"/>
      <c r="T14" s="6"/>
      <c r="U14" s="6"/>
      <c r="V14" s="6"/>
      <c r="W14" s="6"/>
      <c r="X14" s="6"/>
      <c r="Y14" s="6"/>
      <c r="Z14" s="6"/>
      <c r="AA14" s="6"/>
    </row>
    <row r="15" ht="14.25" customHeight="1">
      <c r="A15" s="31"/>
      <c r="B15" s="86" t="str">
        <f>Inputs!$B$25</f>
        <v>Seated DB OHP</v>
      </c>
      <c r="C15" s="87"/>
      <c r="D15" s="88" t="s">
        <v>49</v>
      </c>
      <c r="E15" s="88">
        <v>4.0</v>
      </c>
      <c r="F15" s="89">
        <v>44173.0</v>
      </c>
      <c r="G15" s="5"/>
      <c r="H15" s="6"/>
      <c r="I15" s="6"/>
      <c r="J15" s="6"/>
      <c r="K15" s="6"/>
      <c r="L15" s="6"/>
      <c r="M15" s="6"/>
      <c r="N15" s="6"/>
      <c r="O15" s="6"/>
      <c r="P15" s="6"/>
      <c r="Q15" s="6"/>
      <c r="R15" s="6"/>
      <c r="S15" s="6"/>
      <c r="T15" s="6"/>
      <c r="U15" s="6"/>
      <c r="V15" s="6"/>
      <c r="W15" s="6"/>
      <c r="X15" s="6"/>
      <c r="Y15" s="6"/>
      <c r="Z15" s="6"/>
      <c r="AA15" s="6"/>
    </row>
    <row r="16" ht="14.25" customHeight="1">
      <c r="A16" s="31"/>
      <c r="B16" s="86" t="str">
        <f>Inputs!$B$26</f>
        <v>Weighted Pull-up (neutral grip)</v>
      </c>
      <c r="C16" s="87"/>
      <c r="D16" s="88" t="s">
        <v>49</v>
      </c>
      <c r="E16" s="88">
        <v>4.0</v>
      </c>
      <c r="F16" s="89">
        <v>44173.0</v>
      </c>
      <c r="G16" s="5"/>
      <c r="H16" s="6"/>
      <c r="I16" s="6"/>
      <c r="J16" s="6"/>
      <c r="K16" s="6"/>
      <c r="L16" s="6"/>
      <c r="M16" s="6"/>
      <c r="N16" s="6"/>
      <c r="O16" s="6"/>
      <c r="P16" s="6"/>
      <c r="Q16" s="6"/>
      <c r="R16" s="6"/>
      <c r="S16" s="6"/>
      <c r="T16" s="6"/>
      <c r="U16" s="6"/>
      <c r="V16" s="6"/>
      <c r="W16" s="6"/>
      <c r="X16" s="6"/>
      <c r="Y16" s="6"/>
      <c r="Z16" s="6"/>
      <c r="AA16" s="6"/>
    </row>
    <row r="17" ht="14.25" customHeight="1">
      <c r="A17" s="6"/>
      <c r="B17" s="7"/>
      <c r="C17" s="76"/>
      <c r="D17" s="76"/>
      <c r="E17" s="76"/>
      <c r="F17" s="76"/>
      <c r="G17" s="5"/>
      <c r="H17" s="6"/>
      <c r="I17" s="6"/>
      <c r="J17" s="6"/>
      <c r="K17" s="6"/>
      <c r="L17" s="6"/>
      <c r="M17" s="6"/>
      <c r="N17" s="6"/>
      <c r="O17" s="6"/>
      <c r="P17" s="6"/>
      <c r="Q17" s="6"/>
      <c r="R17" s="6"/>
      <c r="S17" s="6"/>
      <c r="T17" s="6"/>
      <c r="U17" s="6"/>
      <c r="V17" s="6"/>
      <c r="W17" s="6"/>
      <c r="X17" s="6"/>
      <c r="Y17" s="6"/>
      <c r="Z17" s="6"/>
      <c r="AA17" s="6"/>
    </row>
    <row r="18" ht="14.25" customHeight="1">
      <c r="A18" s="26">
        <f>Inputs!$B$3+38</f>
        <v>43139</v>
      </c>
      <c r="B18" s="27"/>
      <c r="C18" s="27"/>
      <c r="D18" s="27"/>
      <c r="E18" s="27"/>
      <c r="F18" s="28"/>
      <c r="G18" s="5"/>
      <c r="H18" s="6"/>
      <c r="I18" s="6"/>
      <c r="J18" s="6"/>
      <c r="K18" s="6"/>
      <c r="L18" s="6"/>
      <c r="M18" s="6"/>
      <c r="N18" s="6"/>
      <c r="O18" s="6"/>
      <c r="P18" s="6"/>
      <c r="Q18" s="6"/>
      <c r="R18" s="6"/>
      <c r="S18" s="6"/>
      <c r="T18" s="6"/>
      <c r="U18" s="6"/>
      <c r="V18" s="6"/>
      <c r="W18" s="6"/>
      <c r="X18" s="6"/>
      <c r="Y18" s="6"/>
      <c r="Z18" s="6"/>
      <c r="AA18" s="6"/>
    </row>
    <row r="19" ht="14.25" customHeight="1">
      <c r="A19" s="31"/>
      <c r="B19" s="46" t="s">
        <v>15</v>
      </c>
      <c r="C19" s="48">
        <f>MROUND(Inputs!B10*0.7,Inputs!C30)</f>
        <v>160</v>
      </c>
      <c r="D19" s="49" t="s">
        <v>17</v>
      </c>
      <c r="E19" s="48">
        <v>3.0</v>
      </c>
      <c r="F19" s="48">
        <v>3.0</v>
      </c>
      <c r="G19" s="5"/>
      <c r="H19" s="6"/>
      <c r="I19" s="6"/>
      <c r="J19" s="6"/>
      <c r="K19" s="6"/>
      <c r="L19" s="6"/>
      <c r="M19" s="6"/>
      <c r="N19" s="6"/>
      <c r="O19" s="6"/>
      <c r="P19" s="6"/>
      <c r="Q19" s="6"/>
      <c r="R19" s="6"/>
      <c r="S19" s="6"/>
      <c r="T19" s="6"/>
      <c r="U19" s="6"/>
      <c r="V19" s="6"/>
      <c r="W19" s="6"/>
      <c r="X19" s="6"/>
      <c r="Y19" s="6"/>
      <c r="Z19" s="6"/>
      <c r="AA19" s="6"/>
    </row>
    <row r="20" ht="14.25" customHeight="1">
      <c r="A20" s="31"/>
      <c r="B20" s="53" t="str">
        <f>Inputs!B17</f>
        <v>Close Grip Bench</v>
      </c>
      <c r="C20" s="55"/>
      <c r="D20" s="56" t="s">
        <v>23</v>
      </c>
      <c r="E20" s="55">
        <v>3.0</v>
      </c>
      <c r="F20" s="55">
        <v>6.0</v>
      </c>
      <c r="G20" s="6"/>
      <c r="H20" s="6"/>
      <c r="I20" s="6"/>
      <c r="J20" s="6"/>
      <c r="K20" s="6"/>
      <c r="L20" s="6"/>
      <c r="M20" s="6"/>
      <c r="N20" s="6"/>
      <c r="O20" s="6"/>
      <c r="P20" s="6"/>
      <c r="Q20" s="6"/>
      <c r="R20" s="6"/>
      <c r="S20" s="6"/>
      <c r="T20" s="6"/>
      <c r="U20" s="6"/>
      <c r="V20" s="6"/>
      <c r="W20" s="6"/>
      <c r="X20" s="6"/>
      <c r="Y20" s="6"/>
      <c r="Z20" s="6"/>
      <c r="AA20" s="6"/>
    </row>
    <row r="21" ht="14.25" customHeight="1">
      <c r="A21" s="31"/>
      <c r="B21" s="86" t="str">
        <f>Inputs!$B$24</f>
        <v>Barbell Row</v>
      </c>
      <c r="C21" s="87"/>
      <c r="D21" s="88" t="s">
        <v>49</v>
      </c>
      <c r="E21" s="88">
        <v>4.0</v>
      </c>
      <c r="F21" s="89">
        <v>44110.0</v>
      </c>
      <c r="G21" s="6"/>
      <c r="H21" s="6"/>
      <c r="I21" s="6"/>
      <c r="J21" s="6"/>
      <c r="K21" s="6"/>
      <c r="L21" s="6"/>
      <c r="M21" s="6"/>
      <c r="N21" s="6"/>
      <c r="O21" s="6"/>
      <c r="P21" s="6"/>
      <c r="Q21" s="6"/>
      <c r="R21" s="6"/>
      <c r="S21" s="6"/>
      <c r="T21" s="6"/>
      <c r="U21" s="6"/>
      <c r="V21" s="6"/>
      <c r="W21" s="6"/>
      <c r="X21" s="6"/>
      <c r="Y21" s="6"/>
      <c r="Z21" s="6"/>
      <c r="AA21" s="6"/>
    </row>
    <row r="22" ht="14.25" customHeight="1">
      <c r="A22" s="31"/>
      <c r="B22" s="86" t="str">
        <f>Inputs!$B$25</f>
        <v>Seated DB OHP</v>
      </c>
      <c r="C22" s="87"/>
      <c r="D22" s="88" t="s">
        <v>49</v>
      </c>
      <c r="E22" s="88">
        <v>4.0</v>
      </c>
      <c r="F22" s="89">
        <v>44173.0</v>
      </c>
      <c r="G22" s="5"/>
      <c r="H22" s="6"/>
      <c r="I22" s="6"/>
      <c r="J22" s="6"/>
      <c r="K22" s="6"/>
      <c r="L22" s="6"/>
      <c r="M22" s="6"/>
      <c r="N22" s="6"/>
      <c r="O22" s="6"/>
      <c r="P22" s="6"/>
      <c r="Q22" s="6"/>
      <c r="R22" s="6"/>
      <c r="S22" s="6"/>
      <c r="T22" s="6"/>
      <c r="U22" s="6"/>
      <c r="V22" s="6"/>
      <c r="W22" s="6"/>
      <c r="X22" s="6"/>
      <c r="Y22" s="6"/>
      <c r="Z22" s="6"/>
      <c r="AA22" s="6"/>
    </row>
    <row r="23" ht="14.25" customHeight="1">
      <c r="A23" s="31"/>
      <c r="B23" s="86" t="str">
        <f>Inputs!$B$26</f>
        <v>Weighted Pull-up (neutral grip)</v>
      </c>
      <c r="C23" s="87"/>
      <c r="D23" s="88" t="s">
        <v>49</v>
      </c>
      <c r="E23" s="88">
        <v>4.0</v>
      </c>
      <c r="F23" s="89">
        <v>44173.0</v>
      </c>
      <c r="G23" s="5"/>
      <c r="H23" s="6"/>
      <c r="I23" s="6"/>
      <c r="J23" s="6"/>
      <c r="K23" s="6"/>
      <c r="L23" s="6"/>
      <c r="M23" s="6"/>
      <c r="N23" s="6"/>
      <c r="O23" s="6"/>
      <c r="P23" s="6"/>
      <c r="Q23" s="6"/>
      <c r="R23" s="6"/>
      <c r="S23" s="6"/>
      <c r="T23" s="6"/>
      <c r="U23" s="6"/>
      <c r="V23" s="6"/>
      <c r="W23" s="6"/>
      <c r="X23" s="6"/>
      <c r="Y23" s="6"/>
      <c r="Z23" s="6"/>
      <c r="AA23" s="6"/>
    </row>
    <row r="24" ht="14.25" customHeight="1">
      <c r="A24" s="6"/>
      <c r="B24" s="7"/>
      <c r="C24" s="76"/>
      <c r="D24" s="76"/>
      <c r="E24" s="76"/>
      <c r="F24" s="76"/>
      <c r="G24" s="5"/>
      <c r="H24" s="6"/>
      <c r="I24" s="6"/>
      <c r="J24" s="6"/>
      <c r="K24" s="6"/>
      <c r="L24" s="6"/>
      <c r="M24" s="6"/>
      <c r="N24" s="6"/>
      <c r="O24" s="6"/>
      <c r="P24" s="6"/>
      <c r="Q24" s="6"/>
      <c r="R24" s="6"/>
      <c r="S24" s="6"/>
      <c r="T24" s="6"/>
      <c r="U24" s="6"/>
      <c r="V24" s="6"/>
      <c r="W24" s="6"/>
      <c r="X24" s="6"/>
      <c r="Y24" s="6"/>
      <c r="Z24" s="6"/>
      <c r="AA24" s="6"/>
    </row>
    <row r="25" ht="14.25" customHeight="1">
      <c r="A25" s="26">
        <f>Inputs!$B$3+39</f>
        <v>43140</v>
      </c>
      <c r="B25" s="27"/>
      <c r="C25" s="27"/>
      <c r="D25" s="27"/>
      <c r="E25" s="27"/>
      <c r="F25" s="28"/>
      <c r="G25" s="6"/>
      <c r="H25" s="6"/>
      <c r="I25" s="6"/>
      <c r="J25" s="6"/>
      <c r="K25" s="6"/>
      <c r="L25" s="6"/>
      <c r="M25" s="6"/>
      <c r="N25" s="6"/>
      <c r="O25" s="6"/>
      <c r="P25" s="6"/>
      <c r="Q25" s="6"/>
      <c r="R25" s="6"/>
      <c r="S25" s="6"/>
      <c r="T25" s="6"/>
      <c r="U25" s="6"/>
      <c r="V25" s="6"/>
      <c r="W25" s="6"/>
      <c r="X25" s="6"/>
      <c r="Y25" s="6"/>
      <c r="Z25" s="6"/>
      <c r="AA25" s="6"/>
    </row>
    <row r="26" ht="14.25" customHeight="1">
      <c r="A26" s="31"/>
      <c r="B26" s="33" t="s">
        <v>13</v>
      </c>
      <c r="C26" s="40">
        <f>MROUND(Inputs!B8*0.7,Inputs!C30)</f>
        <v>225</v>
      </c>
      <c r="D26" s="42" t="s">
        <v>17</v>
      </c>
      <c r="E26" s="40">
        <v>4.0</v>
      </c>
      <c r="F26" s="40">
        <v>8.0</v>
      </c>
      <c r="G26" s="6"/>
      <c r="H26" s="6"/>
      <c r="I26" s="6"/>
      <c r="J26" s="6"/>
      <c r="K26" s="6"/>
      <c r="L26" s="6"/>
      <c r="M26" s="6"/>
      <c r="N26" s="6"/>
      <c r="O26" s="6"/>
      <c r="P26" s="6"/>
      <c r="Q26" s="6"/>
      <c r="R26" s="6"/>
      <c r="S26" s="6"/>
      <c r="T26" s="6"/>
      <c r="U26" s="6"/>
      <c r="V26" s="6"/>
      <c r="W26" s="6"/>
      <c r="X26" s="6"/>
      <c r="Y26" s="6"/>
      <c r="Z26" s="6"/>
      <c r="AA26" s="6"/>
    </row>
    <row r="27" ht="14.25" customHeight="1">
      <c r="A27" s="31"/>
      <c r="B27" s="46" t="s">
        <v>15</v>
      </c>
      <c r="C27" s="48">
        <f>MROUND(Inputs!B10*0.7,Inputs!C30)</f>
        <v>160</v>
      </c>
      <c r="D27" s="49" t="s">
        <v>17</v>
      </c>
      <c r="E27" s="48">
        <v>3.0</v>
      </c>
      <c r="F27" s="48">
        <v>3.0</v>
      </c>
      <c r="G27" s="5"/>
      <c r="H27" s="6"/>
      <c r="I27" s="6"/>
      <c r="J27" s="6"/>
      <c r="K27" s="6"/>
      <c r="L27" s="6"/>
      <c r="M27" s="6"/>
      <c r="N27" s="6"/>
      <c r="O27" s="6"/>
      <c r="P27" s="6"/>
      <c r="Q27" s="6"/>
      <c r="R27" s="6"/>
      <c r="S27" s="6"/>
      <c r="T27" s="6"/>
      <c r="U27" s="6"/>
      <c r="V27" s="6"/>
      <c r="W27" s="6"/>
      <c r="X27" s="6"/>
      <c r="Y27" s="6"/>
      <c r="Z27" s="6"/>
      <c r="AA27" s="6"/>
    </row>
    <row r="28" ht="14.25" customHeight="1">
      <c r="A28" s="31"/>
      <c r="B28" s="53" t="str">
        <f>Inputs!B18</f>
        <v>Incline DB Press</v>
      </c>
      <c r="C28" s="55" t="s">
        <v>23</v>
      </c>
      <c r="D28" s="56" t="s">
        <v>17</v>
      </c>
      <c r="E28" s="55">
        <v>3.0</v>
      </c>
      <c r="F28" s="55">
        <v>3.0</v>
      </c>
      <c r="G28" s="5"/>
      <c r="H28" s="6"/>
      <c r="I28" s="6"/>
      <c r="J28" s="6"/>
      <c r="K28" s="6"/>
      <c r="L28" s="6"/>
      <c r="M28" s="6"/>
      <c r="N28" s="6"/>
      <c r="O28" s="6"/>
      <c r="P28" s="6"/>
      <c r="Q28" s="6"/>
      <c r="R28" s="6"/>
      <c r="S28" s="6"/>
      <c r="T28" s="6"/>
      <c r="U28" s="6"/>
      <c r="V28" s="6"/>
      <c r="W28" s="6"/>
      <c r="X28" s="6"/>
      <c r="Y28" s="6"/>
      <c r="Z28" s="6"/>
      <c r="AA28" s="6"/>
    </row>
    <row r="29" ht="14.25" customHeight="1">
      <c r="A29" s="31"/>
      <c r="B29" s="60" t="s">
        <v>14</v>
      </c>
      <c r="C29" s="64">
        <f>MROUND(Inputs!B9*0.7,Inputs!C30)</f>
        <v>295</v>
      </c>
      <c r="D29" s="25" t="s">
        <v>17</v>
      </c>
      <c r="E29" s="64">
        <v>2.0</v>
      </c>
      <c r="F29" s="64">
        <v>8.0</v>
      </c>
      <c r="G29" s="5"/>
      <c r="H29" s="6"/>
      <c r="I29" s="6"/>
      <c r="J29" s="6"/>
      <c r="K29" s="6"/>
      <c r="L29" s="6"/>
      <c r="M29" s="6"/>
      <c r="N29" s="6"/>
      <c r="O29" s="6"/>
      <c r="P29" s="6"/>
      <c r="Q29" s="6"/>
      <c r="R29" s="6"/>
      <c r="S29" s="6"/>
      <c r="T29" s="6"/>
      <c r="U29" s="6"/>
      <c r="V29" s="6"/>
      <c r="W29" s="6"/>
      <c r="X29" s="6"/>
      <c r="Y29" s="6"/>
      <c r="Z29" s="6"/>
      <c r="AA29" s="6"/>
    </row>
    <row r="30" ht="14.25" customHeight="1">
      <c r="A30" s="31"/>
      <c r="B30" s="177"/>
      <c r="C30" s="179"/>
      <c r="D30" s="181"/>
      <c r="E30" s="181"/>
      <c r="F30" s="182"/>
      <c r="G30" s="5"/>
      <c r="H30" s="6"/>
      <c r="I30" s="6"/>
      <c r="J30" s="6"/>
      <c r="K30" s="6"/>
      <c r="L30" s="6"/>
      <c r="M30" s="6"/>
      <c r="N30" s="6"/>
      <c r="O30" s="6"/>
      <c r="P30" s="6"/>
      <c r="Q30" s="6"/>
      <c r="R30" s="6"/>
      <c r="S30" s="6"/>
      <c r="T30" s="6"/>
      <c r="U30" s="6"/>
      <c r="V30" s="6"/>
      <c r="W30" s="6"/>
      <c r="X30" s="6"/>
      <c r="Y30" s="6"/>
      <c r="Z30" s="6"/>
      <c r="AA30" s="6"/>
    </row>
  </sheetData>
  <mergeCells count="5">
    <mergeCell ref="A1:F1"/>
    <mergeCell ref="A5:F5"/>
    <mergeCell ref="A11:F11"/>
    <mergeCell ref="A18:F18"/>
    <mergeCell ref="A25:F25"/>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outlineLevelRow="1"/>
  <cols>
    <col customWidth="1" min="1" max="1" width="9.86"/>
    <col customWidth="1" min="2" max="2" width="19.71"/>
    <col customWidth="1" min="3" max="7" width="9.0"/>
    <col customWidth="1" min="8" max="27" width="8.71"/>
  </cols>
  <sheetData>
    <row r="1" ht="14.25" customHeight="1">
      <c r="A1" s="3" t="s">
        <v>217</v>
      </c>
      <c r="B1" s="2"/>
      <c r="C1" s="2"/>
      <c r="D1" s="2"/>
      <c r="E1" s="2"/>
      <c r="F1" s="4"/>
      <c r="G1" s="171"/>
      <c r="H1" s="6"/>
      <c r="I1" s="6"/>
      <c r="J1" s="6"/>
      <c r="K1" s="6"/>
      <c r="L1" s="6"/>
      <c r="M1" s="6"/>
      <c r="N1" s="6"/>
      <c r="O1" s="6"/>
      <c r="P1" s="6"/>
      <c r="Q1" s="6"/>
      <c r="R1" s="6"/>
      <c r="S1" s="6"/>
      <c r="T1" s="6"/>
      <c r="U1" s="6"/>
      <c r="V1" s="6"/>
      <c r="W1" s="6"/>
      <c r="X1" s="6"/>
      <c r="Y1" s="6"/>
      <c r="Z1" s="6"/>
      <c r="AA1" s="6"/>
    </row>
    <row r="2" ht="14.25" customHeight="1">
      <c r="A2" s="8"/>
      <c r="B2" s="10"/>
      <c r="C2" s="10"/>
      <c r="D2" s="11"/>
      <c r="E2" s="10"/>
      <c r="F2" s="10"/>
      <c r="G2" s="171"/>
      <c r="H2" s="121"/>
      <c r="I2" s="6"/>
      <c r="J2" s="6"/>
      <c r="K2" s="6"/>
      <c r="L2" s="6"/>
      <c r="M2" s="6"/>
      <c r="N2" s="6"/>
      <c r="O2" s="6"/>
      <c r="P2" s="6"/>
      <c r="Q2" s="6"/>
      <c r="R2" s="6"/>
      <c r="S2" s="6"/>
      <c r="T2" s="6"/>
      <c r="U2" s="6"/>
      <c r="V2" s="6"/>
      <c r="W2" s="6"/>
      <c r="X2" s="6"/>
      <c r="Y2" s="6"/>
      <c r="Z2" s="6"/>
      <c r="AA2" s="6"/>
    </row>
    <row r="3" ht="14.25" customHeight="1">
      <c r="A3" s="13"/>
      <c r="B3" s="15" t="s">
        <v>5</v>
      </c>
      <c r="C3" s="17" t="s">
        <v>6</v>
      </c>
      <c r="D3" s="19" t="s">
        <v>7</v>
      </c>
      <c r="E3" s="17" t="s">
        <v>8</v>
      </c>
      <c r="F3" s="20" t="s">
        <v>9</v>
      </c>
      <c r="G3" s="172"/>
      <c r="H3" s="6"/>
      <c r="I3" s="6"/>
      <c r="J3" s="6"/>
      <c r="K3" s="6"/>
      <c r="L3" s="6"/>
      <c r="M3" s="6"/>
      <c r="N3" s="6"/>
      <c r="O3" s="6"/>
      <c r="P3" s="6"/>
      <c r="Q3" s="6"/>
      <c r="R3" s="6"/>
      <c r="S3" s="6"/>
      <c r="T3" s="6"/>
      <c r="U3" s="6"/>
      <c r="V3" s="6"/>
      <c r="W3" s="6"/>
      <c r="X3" s="6"/>
      <c r="Y3" s="6"/>
      <c r="Z3" s="6"/>
      <c r="AA3" s="6"/>
    </row>
    <row r="4" ht="14.25" customHeight="1">
      <c r="A4" s="23"/>
      <c r="B4" s="23"/>
      <c r="C4" s="23"/>
      <c r="D4" s="23"/>
      <c r="E4" s="23"/>
      <c r="F4" s="23"/>
      <c r="G4" s="173"/>
      <c r="H4" s="47"/>
      <c r="I4" s="47"/>
      <c r="J4" s="6"/>
      <c r="K4" s="6"/>
      <c r="L4" s="6"/>
      <c r="M4" s="6"/>
      <c r="N4" s="6"/>
      <c r="O4" s="6"/>
      <c r="P4" s="6"/>
      <c r="Q4" s="6"/>
      <c r="R4" s="6"/>
      <c r="S4" s="6"/>
      <c r="T4" s="6"/>
      <c r="U4" s="6"/>
      <c r="V4" s="6"/>
      <c r="W4" s="6"/>
      <c r="X4" s="6"/>
      <c r="Y4" s="6"/>
      <c r="Z4" s="6"/>
      <c r="AA4" s="6"/>
    </row>
    <row r="5" ht="14.25" customHeight="1">
      <c r="A5" s="26">
        <f>Inputs!$B$3+35</f>
        <v>43136</v>
      </c>
      <c r="B5" s="27"/>
      <c r="C5" s="27"/>
      <c r="D5" s="27"/>
      <c r="E5" s="27"/>
      <c r="F5" s="28"/>
      <c r="G5" s="173"/>
      <c r="H5" s="47"/>
      <c r="I5" s="47"/>
      <c r="J5" s="6"/>
      <c r="K5" s="6"/>
      <c r="L5" s="6"/>
      <c r="M5" s="6"/>
      <c r="N5" s="6"/>
      <c r="O5" s="6"/>
      <c r="P5" s="6"/>
      <c r="Q5" s="6"/>
      <c r="R5" s="6"/>
      <c r="S5" s="6"/>
      <c r="T5" s="6"/>
      <c r="U5" s="6"/>
      <c r="V5" s="6"/>
      <c r="W5" s="6"/>
      <c r="X5" s="6"/>
      <c r="Y5" s="6"/>
      <c r="Z5" s="6"/>
      <c r="AA5" s="6"/>
    </row>
    <row r="6" ht="14.25" customHeight="1">
      <c r="A6" s="31"/>
      <c r="B6" s="33" t="s">
        <v>13</v>
      </c>
      <c r="C6" s="40">
        <f>MROUND(Inputs!$B$8*0.92,Inputs!$C$30)</f>
        <v>295</v>
      </c>
      <c r="D6" s="42" t="s">
        <v>49</v>
      </c>
      <c r="E6" s="42">
        <v>1.0</v>
      </c>
      <c r="F6" s="174">
        <v>1.0</v>
      </c>
      <c r="G6" s="173"/>
      <c r="H6" s="175" t="s">
        <v>222</v>
      </c>
      <c r="I6" s="47"/>
      <c r="J6" s="6"/>
      <c r="K6" s="6"/>
      <c r="L6" s="6"/>
      <c r="M6" s="6"/>
      <c r="N6" s="6"/>
      <c r="O6" s="6"/>
      <c r="P6" s="6"/>
      <c r="Q6" s="6"/>
      <c r="R6" s="6"/>
      <c r="S6" s="6"/>
      <c r="T6" s="6"/>
      <c r="U6" s="6"/>
      <c r="V6" s="6"/>
      <c r="W6" s="6"/>
      <c r="X6" s="6"/>
      <c r="Y6" s="6"/>
      <c r="Z6" s="6"/>
      <c r="AA6" s="6"/>
    </row>
    <row r="7" ht="14.25" customHeight="1">
      <c r="A7" s="31"/>
      <c r="B7" s="176"/>
      <c r="C7" s="40">
        <f>MROUND(Inputs!$B$8*0.82,Inputs!$C$30)</f>
        <v>260</v>
      </c>
      <c r="D7" s="178" t="s">
        <v>17</v>
      </c>
      <c r="E7" s="178">
        <v>3.0</v>
      </c>
      <c r="F7" s="180">
        <v>2.0</v>
      </c>
      <c r="G7" s="173"/>
      <c r="H7" s="173"/>
      <c r="I7" s="47"/>
      <c r="J7" s="6"/>
      <c r="K7" s="6"/>
      <c r="L7" s="6"/>
      <c r="M7" s="6"/>
      <c r="N7" s="6"/>
      <c r="O7" s="6"/>
      <c r="P7" s="6"/>
      <c r="Q7" s="6"/>
      <c r="R7" s="6"/>
      <c r="S7" s="6"/>
      <c r="T7" s="6"/>
      <c r="U7" s="6"/>
      <c r="V7" s="6"/>
      <c r="W7" s="6"/>
      <c r="X7" s="6"/>
      <c r="Y7" s="6"/>
      <c r="Z7" s="6"/>
      <c r="AA7" s="6"/>
    </row>
    <row r="8" ht="14.25" customHeight="1">
      <c r="A8" s="31"/>
      <c r="B8" s="183" t="s">
        <v>15</v>
      </c>
      <c r="C8" s="184">
        <f>MROUND(Inputs!B10*0.92,Inputs!C30)</f>
        <v>210</v>
      </c>
      <c r="D8" s="185" t="s">
        <v>49</v>
      </c>
      <c r="E8" s="185">
        <v>1.0</v>
      </c>
      <c r="F8" s="186">
        <v>1.0</v>
      </c>
      <c r="G8" s="173"/>
      <c r="H8" s="175" t="s">
        <v>222</v>
      </c>
      <c r="I8" s="47"/>
      <c r="J8" s="6"/>
      <c r="K8" s="6"/>
      <c r="L8" s="6"/>
      <c r="M8" s="6"/>
      <c r="N8" s="6"/>
      <c r="O8" s="6"/>
      <c r="P8" s="6"/>
      <c r="Q8" s="6"/>
      <c r="R8" s="6"/>
      <c r="S8" s="6"/>
      <c r="T8" s="6"/>
      <c r="U8" s="6"/>
      <c r="V8" s="6"/>
      <c r="W8" s="6"/>
      <c r="X8" s="6"/>
      <c r="Y8" s="6"/>
      <c r="Z8" s="6"/>
      <c r="AA8" s="6"/>
    </row>
    <row r="9" ht="14.25" customHeight="1">
      <c r="A9" s="31"/>
      <c r="B9" s="183"/>
      <c r="C9" s="184">
        <f>MROUND(Inputs!B10*0.84,Inputs!C30)</f>
        <v>195</v>
      </c>
      <c r="D9" s="185" t="s">
        <v>17</v>
      </c>
      <c r="E9" s="185">
        <v>3.0</v>
      </c>
      <c r="F9" s="186">
        <v>2.0</v>
      </c>
      <c r="G9" s="173"/>
      <c r="H9" s="173"/>
      <c r="I9" s="47"/>
      <c r="J9" s="6"/>
      <c r="K9" s="6"/>
      <c r="L9" s="6"/>
      <c r="M9" s="6"/>
      <c r="N9" s="6"/>
      <c r="O9" s="6"/>
      <c r="P9" s="6"/>
      <c r="Q9" s="6"/>
      <c r="R9" s="6"/>
      <c r="S9" s="6"/>
      <c r="T9" s="6"/>
      <c r="U9" s="6"/>
      <c r="V9" s="6"/>
      <c r="W9" s="6"/>
      <c r="X9" s="6"/>
      <c r="Y9" s="6"/>
      <c r="Z9" s="6"/>
      <c r="AA9" s="6"/>
    </row>
    <row r="10" ht="14.25" customHeight="1">
      <c r="A10" s="6"/>
      <c r="B10" s="7"/>
      <c r="C10" s="76"/>
      <c r="D10" s="76"/>
      <c r="E10" s="76"/>
      <c r="F10" s="76"/>
      <c r="G10" s="173"/>
      <c r="H10" s="173"/>
      <c r="I10" s="47"/>
      <c r="J10" s="6"/>
      <c r="K10" s="6"/>
      <c r="L10" s="6"/>
      <c r="M10" s="6"/>
      <c r="N10" s="6"/>
      <c r="O10" s="6"/>
      <c r="P10" s="6"/>
      <c r="Q10" s="6"/>
      <c r="R10" s="6"/>
      <c r="S10" s="6"/>
      <c r="T10" s="6"/>
      <c r="U10" s="6"/>
      <c r="V10" s="6"/>
      <c r="W10" s="6"/>
      <c r="X10" s="6"/>
      <c r="Y10" s="6"/>
      <c r="Z10" s="6"/>
      <c r="AA10" s="6"/>
    </row>
    <row r="11" ht="14.25" customHeight="1">
      <c r="A11" s="26">
        <f>Inputs!$B$3+36</f>
        <v>43137</v>
      </c>
      <c r="B11" s="27"/>
      <c r="C11" s="27"/>
      <c r="D11" s="27"/>
      <c r="E11" s="27"/>
      <c r="F11" s="28"/>
      <c r="G11" s="173"/>
      <c r="H11" s="173"/>
      <c r="I11" s="47"/>
      <c r="J11" s="6"/>
      <c r="K11" s="6"/>
      <c r="L11" s="6"/>
      <c r="M11" s="6"/>
      <c r="N11" s="6"/>
      <c r="O11" s="6"/>
      <c r="P11" s="6"/>
      <c r="Q11" s="6"/>
      <c r="R11" s="6"/>
      <c r="S11" s="6"/>
      <c r="T11" s="6"/>
      <c r="U11" s="6"/>
      <c r="V11" s="6"/>
      <c r="W11" s="6"/>
      <c r="X11" s="6"/>
      <c r="Y11" s="6"/>
      <c r="Z11" s="6"/>
      <c r="AA11" s="6"/>
    </row>
    <row r="12" ht="14.25" customHeight="1">
      <c r="A12" s="22"/>
      <c r="B12" s="187" t="s">
        <v>14</v>
      </c>
      <c r="C12" s="188">
        <f>MROUND(Inputs!$B$9*0.92,Inputs!$C$30)</f>
        <v>385</v>
      </c>
      <c r="D12" s="189" t="s">
        <v>49</v>
      </c>
      <c r="E12" s="189">
        <v>1.0</v>
      </c>
      <c r="F12" s="190">
        <v>1.0</v>
      </c>
      <c r="G12" s="173"/>
      <c r="H12" s="175" t="s">
        <v>222</v>
      </c>
      <c r="I12" s="47"/>
      <c r="J12" s="6"/>
      <c r="K12" s="6"/>
      <c r="L12" s="6"/>
      <c r="M12" s="6"/>
      <c r="N12" s="6"/>
      <c r="O12" s="6"/>
      <c r="P12" s="6"/>
      <c r="Q12" s="6"/>
      <c r="R12" s="6"/>
      <c r="S12" s="6"/>
      <c r="T12" s="6"/>
      <c r="U12" s="6"/>
      <c r="V12" s="6"/>
      <c r="W12" s="6"/>
      <c r="X12" s="6"/>
      <c r="Y12" s="6"/>
      <c r="Z12" s="6"/>
      <c r="AA12" s="6"/>
    </row>
    <row r="13" ht="14.25" customHeight="1">
      <c r="A13" s="6"/>
      <c r="B13" s="191"/>
      <c r="C13" s="188">
        <f>MROUND(Inputs!$B$9*0.82,Inputs!$C$30)</f>
        <v>345</v>
      </c>
      <c r="D13" s="189" t="s">
        <v>17</v>
      </c>
      <c r="E13" s="189">
        <v>2.0</v>
      </c>
      <c r="F13" s="190">
        <v>2.0</v>
      </c>
      <c r="G13" s="173"/>
      <c r="H13" s="47"/>
      <c r="I13" s="47"/>
      <c r="J13" s="6"/>
      <c r="K13" s="6"/>
      <c r="L13" s="6"/>
      <c r="M13" s="6"/>
      <c r="N13" s="6"/>
      <c r="O13" s="6"/>
      <c r="P13" s="6"/>
      <c r="Q13" s="6"/>
      <c r="R13" s="6"/>
      <c r="S13" s="6"/>
      <c r="T13" s="6"/>
      <c r="U13" s="6"/>
      <c r="V13" s="6"/>
      <c r="W13" s="6"/>
      <c r="X13" s="6"/>
      <c r="Y13" s="6"/>
      <c r="Z13" s="6"/>
      <c r="AA13" s="6"/>
    </row>
    <row r="14" ht="14.25" customHeight="1">
      <c r="A14" s="22"/>
      <c r="B14" s="192" t="s">
        <v>15</v>
      </c>
      <c r="C14" s="193">
        <f>MROUND(Inputs!$B$10*0.85,Inputs!$C$30)</f>
        <v>195</v>
      </c>
      <c r="D14" s="193" t="s">
        <v>17</v>
      </c>
      <c r="E14" s="193">
        <v>4.0</v>
      </c>
      <c r="F14" s="194">
        <v>1.0</v>
      </c>
      <c r="G14" s="173"/>
      <c r="H14" s="47"/>
      <c r="I14" s="47"/>
      <c r="J14" s="6"/>
      <c r="K14" s="6"/>
      <c r="L14" s="6"/>
      <c r="M14" s="6"/>
      <c r="N14" s="6"/>
      <c r="O14" s="6"/>
      <c r="P14" s="6"/>
      <c r="Q14" s="6"/>
      <c r="R14" s="6"/>
      <c r="S14" s="6"/>
      <c r="T14" s="6"/>
      <c r="U14" s="6"/>
      <c r="V14" s="6"/>
      <c r="W14" s="6"/>
      <c r="X14" s="6"/>
      <c r="Y14" s="6"/>
      <c r="Z14" s="6"/>
      <c r="AA14" s="6"/>
    </row>
    <row r="15" ht="14.25" customHeight="1">
      <c r="A15" s="6"/>
      <c r="B15" s="6"/>
      <c r="C15" s="154"/>
      <c r="D15" s="154"/>
      <c r="E15" s="154"/>
      <c r="F15" s="154"/>
      <c r="G15" s="39"/>
      <c r="H15" s="6"/>
      <c r="I15" s="6"/>
      <c r="J15" s="6"/>
      <c r="K15" s="6"/>
      <c r="L15" s="6"/>
      <c r="M15" s="6"/>
      <c r="N15" s="6"/>
      <c r="O15" s="6"/>
      <c r="P15" s="6"/>
      <c r="Q15" s="6"/>
      <c r="R15" s="6"/>
      <c r="S15" s="6"/>
      <c r="T15" s="6"/>
      <c r="U15" s="6"/>
      <c r="V15" s="6"/>
      <c r="W15" s="6"/>
      <c r="X15" s="6"/>
      <c r="Y15" s="6"/>
      <c r="Z15" s="6"/>
      <c r="AA15" s="6"/>
    </row>
    <row r="16" ht="14.25" customHeight="1">
      <c r="A16" s="26">
        <f>Inputs!$B$3+38</f>
        <v>43139</v>
      </c>
      <c r="B16" s="27"/>
      <c r="C16" s="27"/>
      <c r="D16" s="27"/>
      <c r="E16" s="27"/>
      <c r="F16" s="28"/>
      <c r="G16" s="39"/>
      <c r="H16" s="6"/>
      <c r="I16" s="6"/>
      <c r="J16" s="6"/>
      <c r="K16" s="6"/>
      <c r="L16" s="6"/>
      <c r="M16" s="6"/>
      <c r="N16" s="6"/>
      <c r="O16" s="6"/>
      <c r="P16" s="6"/>
      <c r="Q16" s="6"/>
      <c r="R16" s="6"/>
      <c r="S16" s="6"/>
      <c r="T16" s="6"/>
      <c r="U16" s="6"/>
      <c r="V16" s="6"/>
      <c r="W16" s="6"/>
      <c r="X16" s="6"/>
      <c r="Y16" s="6"/>
      <c r="Z16" s="6"/>
      <c r="AA16" s="6"/>
    </row>
    <row r="17" ht="14.25" customHeight="1">
      <c r="A17" s="6"/>
      <c r="B17" s="195" t="s">
        <v>13</v>
      </c>
      <c r="C17" s="40">
        <f>MROUND(Inputs!$B$8*0.85,Inputs!$C$30)</f>
        <v>270</v>
      </c>
      <c r="D17" s="42" t="s">
        <v>17</v>
      </c>
      <c r="E17" s="42">
        <v>1.0</v>
      </c>
      <c r="F17" s="174">
        <v>1.0</v>
      </c>
      <c r="G17" s="39"/>
      <c r="H17" s="6"/>
      <c r="I17" s="6"/>
      <c r="J17" s="6"/>
      <c r="K17" s="6"/>
      <c r="L17" s="6"/>
      <c r="M17" s="6"/>
      <c r="N17" s="6"/>
      <c r="O17" s="6"/>
      <c r="P17" s="6"/>
      <c r="Q17" s="6"/>
      <c r="R17" s="6"/>
      <c r="S17" s="6"/>
      <c r="T17" s="6"/>
      <c r="U17" s="6"/>
      <c r="V17" s="6"/>
      <c r="W17" s="6"/>
      <c r="X17" s="6"/>
      <c r="Y17" s="6"/>
      <c r="Z17" s="6"/>
      <c r="AA17" s="6"/>
    </row>
    <row r="18" ht="14.25" customHeight="1">
      <c r="A18" s="6"/>
      <c r="B18" s="196"/>
      <c r="C18" s="40">
        <f>MROUND(Inputs!$B$8*0.78,Inputs!$C$30)</f>
        <v>250</v>
      </c>
      <c r="D18" s="42" t="s">
        <v>17</v>
      </c>
      <c r="E18" s="42">
        <v>2.0</v>
      </c>
      <c r="F18" s="174">
        <v>2.0</v>
      </c>
      <c r="G18" s="39"/>
      <c r="H18" s="6"/>
      <c r="I18" s="6"/>
      <c r="J18" s="6"/>
      <c r="K18" s="6"/>
      <c r="L18" s="6"/>
      <c r="M18" s="6"/>
      <c r="N18" s="6"/>
      <c r="O18" s="6"/>
      <c r="P18" s="6"/>
      <c r="Q18" s="6"/>
      <c r="R18" s="6"/>
      <c r="S18" s="6"/>
      <c r="T18" s="6"/>
      <c r="U18" s="6"/>
      <c r="V18" s="6"/>
      <c r="W18" s="6"/>
      <c r="X18" s="6"/>
      <c r="Y18" s="6"/>
      <c r="Z18" s="6"/>
      <c r="AA18" s="6"/>
    </row>
    <row r="19" ht="14.25" customHeight="1">
      <c r="A19" s="6"/>
      <c r="B19" s="197" t="s">
        <v>15</v>
      </c>
      <c r="C19" s="55">
        <f>MROUND(Inputs!$B$10*0.85,Inputs!$C$30)</f>
        <v>195</v>
      </c>
      <c r="D19" s="56" t="s">
        <v>17</v>
      </c>
      <c r="E19" s="56">
        <v>1.0</v>
      </c>
      <c r="F19" s="198">
        <v>1.0</v>
      </c>
      <c r="G19" s="39"/>
      <c r="H19" s="6"/>
      <c r="I19" s="6"/>
      <c r="J19" s="6"/>
      <c r="K19" s="6"/>
      <c r="L19" s="6"/>
      <c r="M19" s="6"/>
      <c r="N19" s="6"/>
      <c r="O19" s="6"/>
      <c r="P19" s="6"/>
      <c r="Q19" s="6"/>
      <c r="R19" s="6"/>
      <c r="S19" s="6"/>
      <c r="T19" s="6"/>
      <c r="U19" s="6"/>
      <c r="V19" s="6"/>
      <c r="W19" s="6"/>
      <c r="X19" s="6"/>
      <c r="Y19" s="6"/>
      <c r="Z19" s="6"/>
      <c r="AA19" s="6"/>
    </row>
    <row r="20" ht="14.25" customHeight="1">
      <c r="A20" s="6"/>
      <c r="B20" s="199"/>
      <c r="C20" s="55">
        <f>MROUND(Inputs!$B$10*0.78,Inputs!$C$30)</f>
        <v>180</v>
      </c>
      <c r="D20" s="56" t="s">
        <v>17</v>
      </c>
      <c r="E20" s="56">
        <v>3.0</v>
      </c>
      <c r="F20" s="198">
        <v>2.0</v>
      </c>
      <c r="G20" s="39"/>
      <c r="H20" s="6"/>
      <c r="I20" s="6"/>
      <c r="J20" s="6"/>
      <c r="K20" s="6"/>
      <c r="L20" s="6"/>
      <c r="M20" s="6"/>
      <c r="N20" s="6"/>
      <c r="O20" s="6"/>
      <c r="P20" s="6"/>
      <c r="Q20" s="6"/>
      <c r="R20" s="6"/>
      <c r="S20" s="6"/>
      <c r="T20" s="6"/>
      <c r="U20" s="6"/>
      <c r="V20" s="6"/>
      <c r="W20" s="6"/>
      <c r="X20" s="6"/>
      <c r="Y20" s="6"/>
      <c r="Z20" s="6"/>
      <c r="AA20" s="6"/>
    </row>
    <row r="21" ht="14.25" customHeight="1">
      <c r="A21" s="6"/>
      <c r="B21" s="200" t="s">
        <v>14</v>
      </c>
      <c r="C21" s="201">
        <f>MROUND(Inputs!$B$9*0.82,Inputs!$C$30)</f>
        <v>345</v>
      </c>
      <c r="D21" s="202" t="s">
        <v>17</v>
      </c>
      <c r="E21" s="202">
        <v>1.0</v>
      </c>
      <c r="F21" s="203">
        <v>1.0</v>
      </c>
      <c r="G21" s="39"/>
      <c r="H21" s="6"/>
      <c r="I21" s="6"/>
      <c r="J21" s="6"/>
      <c r="K21" s="6"/>
      <c r="L21" s="6"/>
      <c r="M21" s="6"/>
      <c r="N21" s="6"/>
      <c r="O21" s="6"/>
      <c r="P21" s="6"/>
      <c r="Q21" s="6"/>
      <c r="R21" s="6"/>
      <c r="S21" s="6"/>
      <c r="T21" s="6"/>
      <c r="U21" s="6"/>
      <c r="V21" s="6"/>
      <c r="W21" s="6"/>
      <c r="X21" s="6"/>
      <c r="Y21" s="6"/>
      <c r="Z21" s="6"/>
      <c r="AA21" s="6"/>
    </row>
    <row r="22" ht="14.25" customHeight="1">
      <c r="A22" s="6"/>
      <c r="B22" s="204"/>
      <c r="C22" s="201">
        <f>MROUND(Inputs!$B$9*0.75,Inputs!$C$30)</f>
        <v>315</v>
      </c>
      <c r="D22" s="205" t="s">
        <v>17</v>
      </c>
      <c r="E22" s="205">
        <v>2.0</v>
      </c>
      <c r="F22" s="206">
        <v>2.0</v>
      </c>
      <c r="G22" s="39"/>
      <c r="H22" s="6"/>
      <c r="I22" s="6"/>
      <c r="J22" s="6"/>
      <c r="K22" s="6"/>
      <c r="L22" s="6"/>
      <c r="M22" s="6"/>
      <c r="N22" s="6"/>
      <c r="O22" s="6"/>
      <c r="P22" s="6"/>
      <c r="Q22" s="6"/>
      <c r="R22" s="6"/>
      <c r="S22" s="6"/>
      <c r="T22" s="6"/>
      <c r="U22" s="6"/>
      <c r="V22" s="6"/>
      <c r="W22" s="6"/>
      <c r="X22" s="6"/>
      <c r="Y22" s="6"/>
      <c r="Z22" s="6"/>
      <c r="AA22" s="6"/>
    </row>
    <row r="23" ht="14.25" customHeight="1">
      <c r="A23" s="6"/>
      <c r="B23" s="6"/>
      <c r="C23" s="154"/>
      <c r="D23" s="154"/>
      <c r="E23" s="154"/>
      <c r="F23" s="154"/>
      <c r="G23" s="39"/>
      <c r="H23" s="6"/>
      <c r="I23" s="6"/>
      <c r="J23" s="6"/>
      <c r="K23" s="6"/>
      <c r="L23" s="6"/>
      <c r="M23" s="6"/>
      <c r="N23" s="6"/>
      <c r="O23" s="6"/>
      <c r="P23" s="6"/>
      <c r="Q23" s="6"/>
      <c r="R23" s="6"/>
      <c r="S23" s="6"/>
      <c r="T23" s="6"/>
      <c r="U23" s="6"/>
      <c r="V23" s="6"/>
      <c r="W23" s="6"/>
      <c r="X23" s="6"/>
      <c r="Y23" s="6"/>
      <c r="Z23" s="6"/>
      <c r="AA23" s="6"/>
    </row>
    <row r="24" ht="14.25" customHeight="1">
      <c r="A24" s="26">
        <f>Inputs!$B$3+39</f>
        <v>43140</v>
      </c>
      <c r="B24" s="27"/>
      <c r="C24" s="27"/>
      <c r="D24" s="27"/>
      <c r="E24" s="27"/>
      <c r="F24" s="28"/>
      <c r="G24" s="39"/>
      <c r="H24" s="6"/>
      <c r="I24" s="6"/>
      <c r="J24" s="6"/>
      <c r="K24" s="6"/>
      <c r="L24" s="6"/>
      <c r="M24" s="6"/>
      <c r="N24" s="6"/>
      <c r="O24" s="6"/>
      <c r="P24" s="6"/>
      <c r="Q24" s="6"/>
      <c r="R24" s="6"/>
      <c r="S24" s="6"/>
      <c r="T24" s="6"/>
      <c r="U24" s="6"/>
      <c r="V24" s="6"/>
      <c r="W24" s="6"/>
      <c r="X24" s="6"/>
      <c r="Y24" s="6"/>
      <c r="Z24" s="6"/>
      <c r="AA24" s="6"/>
    </row>
    <row r="25" ht="14.25" customHeight="1">
      <c r="A25" s="22"/>
      <c r="B25" s="196" t="s">
        <v>13</v>
      </c>
      <c r="C25" s="40">
        <f>MROUND(Inputs!B8*0.75,Inputs!C30)</f>
        <v>240</v>
      </c>
      <c r="D25" s="42" t="s">
        <v>17</v>
      </c>
      <c r="E25" s="42">
        <v>2.0</v>
      </c>
      <c r="F25" s="174">
        <v>3.0</v>
      </c>
      <c r="G25" s="39"/>
      <c r="H25" s="6"/>
      <c r="I25" s="6"/>
      <c r="J25" s="6"/>
      <c r="K25" s="6"/>
      <c r="L25" s="6"/>
      <c r="M25" s="6"/>
      <c r="N25" s="6"/>
      <c r="O25" s="6"/>
      <c r="P25" s="6"/>
      <c r="Q25" s="6"/>
      <c r="R25" s="6"/>
      <c r="S25" s="6"/>
      <c r="T25" s="6"/>
      <c r="U25" s="6"/>
      <c r="V25" s="6"/>
      <c r="W25" s="6"/>
      <c r="X25" s="6"/>
      <c r="Y25" s="6"/>
      <c r="Z25" s="6"/>
      <c r="AA25" s="6"/>
    </row>
    <row r="26" ht="14.25" customHeight="1">
      <c r="A26" s="6"/>
      <c r="B26" s="207" t="s">
        <v>15</v>
      </c>
      <c r="C26" s="208">
        <f>MROUND(Inputs!B10*0.78,Inputs!C30)</f>
        <v>180</v>
      </c>
      <c r="D26" s="209" t="s">
        <v>17</v>
      </c>
      <c r="E26" s="209">
        <v>3.0</v>
      </c>
      <c r="F26" s="210">
        <v>3.0</v>
      </c>
      <c r="G26" s="39"/>
      <c r="H26" s="6"/>
      <c r="I26" s="6"/>
      <c r="J26" s="6"/>
      <c r="K26" s="6"/>
      <c r="L26" s="6"/>
      <c r="M26" s="6"/>
      <c r="N26" s="6"/>
      <c r="O26" s="6"/>
      <c r="P26" s="6"/>
      <c r="Q26" s="6"/>
      <c r="R26" s="6"/>
      <c r="S26" s="6"/>
      <c r="T26" s="6"/>
      <c r="U26" s="6"/>
      <c r="V26" s="6"/>
      <c r="W26" s="6"/>
      <c r="X26" s="6"/>
      <c r="Y26" s="6"/>
      <c r="Z26" s="6"/>
      <c r="AA26" s="6"/>
    </row>
    <row r="27" ht="14.25" customHeight="1">
      <c r="A27" s="6"/>
      <c r="B27" s="211" t="s">
        <v>14</v>
      </c>
      <c r="C27" s="212">
        <f>MROUND(Inputs!B9*0.75,Inputs!C30)</f>
        <v>315</v>
      </c>
      <c r="D27" s="205" t="s">
        <v>17</v>
      </c>
      <c r="E27" s="205">
        <v>1.0</v>
      </c>
      <c r="F27" s="206">
        <v>3.0</v>
      </c>
      <c r="G27" s="52"/>
      <c r="H27" s="6"/>
      <c r="I27" s="6"/>
      <c r="J27" s="6"/>
      <c r="K27" s="6"/>
      <c r="L27" s="6"/>
      <c r="M27" s="6"/>
      <c r="N27" s="6"/>
      <c r="O27" s="6"/>
      <c r="P27" s="6"/>
      <c r="Q27" s="6"/>
      <c r="R27" s="6"/>
      <c r="S27" s="6"/>
      <c r="T27" s="6"/>
      <c r="U27" s="6"/>
      <c r="V27" s="6"/>
      <c r="W27" s="6"/>
      <c r="X27" s="6"/>
      <c r="Y27" s="6"/>
      <c r="Z27" s="6"/>
      <c r="AA27" s="6"/>
    </row>
    <row r="28" ht="14.25" customHeight="1">
      <c r="A28" s="7"/>
      <c r="B28" s="6"/>
      <c r="C28" s="154"/>
      <c r="D28" s="154"/>
      <c r="E28" s="154"/>
      <c r="F28" s="154"/>
      <c r="G28" s="39"/>
      <c r="H28" s="6"/>
      <c r="I28" s="6"/>
      <c r="J28" s="6"/>
      <c r="K28" s="6"/>
      <c r="L28" s="6"/>
      <c r="M28" s="6"/>
      <c r="N28" s="6"/>
      <c r="O28" s="6"/>
      <c r="P28" s="6"/>
      <c r="Q28" s="6"/>
      <c r="R28" s="6"/>
      <c r="S28" s="6"/>
      <c r="T28" s="6"/>
      <c r="U28" s="6"/>
      <c r="V28" s="6"/>
      <c r="W28" s="6"/>
      <c r="X28" s="6"/>
      <c r="Y28" s="6"/>
      <c r="Z28" s="6"/>
      <c r="AA28" s="6"/>
    </row>
    <row r="29" ht="14.25" customHeight="1">
      <c r="A29" s="26">
        <f>Inputs!$B$3+6</f>
        <v>43107</v>
      </c>
      <c r="B29" s="27"/>
      <c r="C29" s="27"/>
      <c r="D29" s="27"/>
      <c r="E29" s="27"/>
      <c r="F29" s="28"/>
      <c r="G29" s="82"/>
      <c r="H29" s="72" t="s">
        <v>223</v>
      </c>
      <c r="I29" s="6"/>
      <c r="J29" s="6"/>
      <c r="K29" s="6"/>
      <c r="L29" s="6"/>
      <c r="M29" s="6"/>
      <c r="N29" s="6"/>
      <c r="O29" s="6"/>
      <c r="P29" s="6"/>
      <c r="Q29" s="6"/>
      <c r="R29" s="6"/>
      <c r="S29" s="6"/>
      <c r="T29" s="6"/>
      <c r="U29" s="6"/>
      <c r="V29" s="6"/>
      <c r="W29" s="6"/>
      <c r="X29" s="6"/>
      <c r="Y29" s="6"/>
      <c r="Z29" s="6"/>
      <c r="AA29" s="6"/>
    </row>
    <row r="30" ht="14.25" customHeight="1">
      <c r="A30" s="22"/>
      <c r="B30" s="195" t="s">
        <v>13</v>
      </c>
      <c r="C30" s="40">
        <f>MROUND(Inputs!$B$8*0.92,Inputs!$C$30)</f>
        <v>295</v>
      </c>
      <c r="D30" s="42" t="s">
        <v>49</v>
      </c>
      <c r="E30" s="42">
        <v>1.0</v>
      </c>
      <c r="F30" s="174">
        <v>1.0</v>
      </c>
      <c r="G30" s="39"/>
      <c r="H30" s="6"/>
      <c r="I30" s="6"/>
      <c r="J30" s="6"/>
      <c r="K30" s="6"/>
      <c r="L30" s="6"/>
      <c r="M30" s="6"/>
      <c r="N30" s="6"/>
      <c r="O30" s="6"/>
      <c r="P30" s="6"/>
      <c r="Q30" s="6"/>
      <c r="R30" s="6"/>
      <c r="S30" s="6"/>
      <c r="T30" s="6"/>
      <c r="U30" s="6"/>
      <c r="V30" s="6"/>
      <c r="W30" s="6"/>
      <c r="X30" s="6"/>
      <c r="Y30" s="6"/>
      <c r="Z30" s="6"/>
      <c r="AA30" s="6"/>
    </row>
    <row r="31" ht="14.25" customHeight="1">
      <c r="A31" s="6"/>
      <c r="B31" s="196"/>
      <c r="C31" s="42"/>
      <c r="D31" s="42" t="s">
        <v>17</v>
      </c>
      <c r="E31" s="42">
        <v>1.0</v>
      </c>
      <c r="F31" s="174">
        <v>1.0</v>
      </c>
      <c r="G31" s="39"/>
      <c r="H31" s="6"/>
      <c r="I31" s="6"/>
      <c r="J31" s="6"/>
      <c r="K31" s="6"/>
      <c r="L31" s="6"/>
      <c r="M31" s="6"/>
      <c r="N31" s="6"/>
      <c r="O31" s="6"/>
      <c r="P31" s="6"/>
      <c r="Q31" s="6"/>
      <c r="R31" s="6"/>
      <c r="S31" s="6"/>
      <c r="T31" s="6"/>
      <c r="U31" s="6"/>
      <c r="V31" s="6"/>
      <c r="W31" s="6"/>
      <c r="X31" s="6"/>
      <c r="Y31" s="6"/>
      <c r="Z31" s="6"/>
      <c r="AA31" s="6"/>
    </row>
    <row r="32" ht="14.25" customHeight="1">
      <c r="A32" s="6"/>
      <c r="B32" s="196"/>
      <c r="C32" s="42"/>
      <c r="D32" s="42" t="s">
        <v>184</v>
      </c>
      <c r="E32" s="42">
        <v>1.0</v>
      </c>
      <c r="F32" s="174">
        <v>1.0</v>
      </c>
      <c r="G32" s="39"/>
      <c r="H32" s="6"/>
      <c r="I32" s="6"/>
      <c r="J32" s="6"/>
      <c r="K32" s="6"/>
      <c r="L32" s="6"/>
      <c r="M32" s="6"/>
      <c r="N32" s="6"/>
      <c r="O32" s="6"/>
      <c r="P32" s="6"/>
      <c r="Q32" s="6"/>
      <c r="R32" s="6"/>
      <c r="S32" s="6"/>
      <c r="T32" s="6"/>
      <c r="U32" s="6"/>
      <c r="V32" s="6"/>
      <c r="W32" s="6"/>
      <c r="X32" s="6"/>
      <c r="Y32" s="6"/>
      <c r="Z32" s="6"/>
      <c r="AA32" s="6"/>
    </row>
    <row r="33" ht="14.25" customHeight="1">
      <c r="A33" s="6"/>
      <c r="B33" s="197" t="s">
        <v>15</v>
      </c>
      <c r="C33" s="56">
        <f>MROUND(Inputs!$B$10*0.92,Inputs!$C$30)</f>
        <v>210</v>
      </c>
      <c r="D33" s="56" t="s">
        <v>49</v>
      </c>
      <c r="E33" s="56">
        <v>1.0</v>
      </c>
      <c r="F33" s="198">
        <v>1.0</v>
      </c>
      <c r="G33" s="39"/>
      <c r="H33" s="6"/>
      <c r="I33" s="6"/>
      <c r="J33" s="6"/>
      <c r="K33" s="6"/>
      <c r="L33" s="6"/>
      <c r="M33" s="6"/>
      <c r="N33" s="6"/>
      <c r="O33" s="6"/>
      <c r="P33" s="6"/>
      <c r="Q33" s="6"/>
      <c r="R33" s="6"/>
      <c r="S33" s="6"/>
      <c r="T33" s="6"/>
      <c r="U33" s="6"/>
      <c r="V33" s="6"/>
      <c r="W33" s="6"/>
      <c r="X33" s="6"/>
      <c r="Y33" s="6"/>
      <c r="Z33" s="6"/>
      <c r="AA33" s="6"/>
    </row>
    <row r="34" ht="14.25" customHeight="1">
      <c r="A34" s="6"/>
      <c r="B34" s="199"/>
      <c r="C34" s="56"/>
      <c r="D34" s="56" t="s">
        <v>17</v>
      </c>
      <c r="E34" s="56">
        <v>1.0</v>
      </c>
      <c r="F34" s="198">
        <v>1.0</v>
      </c>
      <c r="G34" s="39"/>
      <c r="H34" s="6"/>
      <c r="I34" s="6"/>
      <c r="J34" s="6"/>
      <c r="K34" s="6"/>
      <c r="L34" s="6"/>
      <c r="M34" s="6"/>
      <c r="N34" s="6"/>
      <c r="O34" s="6"/>
      <c r="P34" s="6"/>
      <c r="Q34" s="6"/>
      <c r="R34" s="6"/>
      <c r="S34" s="6"/>
      <c r="T34" s="6"/>
      <c r="U34" s="6"/>
      <c r="V34" s="6"/>
      <c r="W34" s="6"/>
      <c r="X34" s="6"/>
      <c r="Y34" s="6"/>
      <c r="Z34" s="6"/>
      <c r="AA34" s="6"/>
    </row>
    <row r="35" ht="14.25" customHeight="1">
      <c r="A35" s="6"/>
      <c r="B35" s="213"/>
      <c r="C35" s="214"/>
      <c r="D35" s="214" t="s">
        <v>184</v>
      </c>
      <c r="E35" s="214">
        <v>1.0</v>
      </c>
      <c r="F35" s="215">
        <v>1.0</v>
      </c>
      <c r="G35" s="39"/>
      <c r="H35" s="6"/>
      <c r="I35" s="6"/>
      <c r="J35" s="6"/>
      <c r="K35" s="6"/>
      <c r="L35" s="6"/>
      <c r="M35" s="6"/>
      <c r="N35" s="6"/>
      <c r="O35" s="6"/>
      <c r="P35" s="6"/>
      <c r="Q35" s="6"/>
      <c r="R35" s="6"/>
      <c r="S35" s="6"/>
      <c r="T35" s="6"/>
      <c r="U35" s="6"/>
      <c r="V35" s="6"/>
      <c r="W35" s="6"/>
      <c r="X35" s="6"/>
      <c r="Y35" s="6"/>
      <c r="Z35" s="6"/>
      <c r="AA35" s="6"/>
    </row>
    <row r="36" ht="14.25" customHeight="1">
      <c r="A36" s="6"/>
      <c r="B36" s="191" t="s">
        <v>14</v>
      </c>
      <c r="C36" s="189">
        <f>MROUND(Inputs!$B$9*0.82,Inputs!$C$30)</f>
        <v>345</v>
      </c>
      <c r="D36" s="189" t="s">
        <v>49</v>
      </c>
      <c r="E36" s="189">
        <v>1.0</v>
      </c>
      <c r="F36" s="190">
        <v>1.0</v>
      </c>
      <c r="G36" s="39"/>
      <c r="H36" s="6"/>
      <c r="I36" s="6"/>
      <c r="J36" s="6"/>
      <c r="K36" s="6"/>
      <c r="L36" s="6"/>
      <c r="M36" s="6"/>
      <c r="N36" s="6"/>
      <c r="O36" s="6"/>
      <c r="P36" s="6"/>
      <c r="Q36" s="6"/>
      <c r="R36" s="6"/>
      <c r="S36" s="6"/>
      <c r="T36" s="6"/>
      <c r="U36" s="6"/>
      <c r="V36" s="6"/>
      <c r="W36" s="6"/>
      <c r="X36" s="6"/>
      <c r="Y36" s="6"/>
      <c r="Z36" s="6"/>
      <c r="AA36" s="6"/>
    </row>
    <row r="37" ht="14.25" customHeight="1">
      <c r="A37" s="6"/>
      <c r="B37" s="191"/>
      <c r="C37" s="189"/>
      <c r="D37" s="189" t="s">
        <v>17</v>
      </c>
      <c r="E37" s="189">
        <v>1.0</v>
      </c>
      <c r="F37" s="190">
        <v>1.0</v>
      </c>
      <c r="G37" s="39"/>
      <c r="H37" s="6"/>
      <c r="I37" s="6"/>
      <c r="J37" s="6"/>
      <c r="K37" s="6"/>
      <c r="L37" s="6"/>
      <c r="M37" s="6"/>
      <c r="N37" s="6"/>
      <c r="O37" s="6"/>
      <c r="P37" s="6"/>
      <c r="Q37" s="6"/>
      <c r="R37" s="6"/>
      <c r="S37" s="6"/>
      <c r="T37" s="6"/>
      <c r="U37" s="6"/>
      <c r="V37" s="6"/>
      <c r="W37" s="6"/>
      <c r="X37" s="6"/>
      <c r="Y37" s="6"/>
      <c r="Z37" s="6"/>
      <c r="AA37" s="6"/>
    </row>
    <row r="38" ht="14.25" customHeight="1">
      <c r="A38" s="6"/>
      <c r="B38" s="211"/>
      <c r="C38" s="205"/>
      <c r="D38" s="205" t="s">
        <v>184</v>
      </c>
      <c r="E38" s="205">
        <v>1.0</v>
      </c>
      <c r="F38" s="206">
        <v>1.0</v>
      </c>
      <c r="G38" s="39"/>
      <c r="H38" s="6"/>
      <c r="I38" s="6"/>
      <c r="J38" s="6"/>
      <c r="K38" s="6"/>
      <c r="L38" s="6"/>
      <c r="M38" s="6"/>
      <c r="N38" s="6"/>
      <c r="O38" s="6"/>
      <c r="P38" s="6"/>
      <c r="Q38" s="6"/>
      <c r="R38" s="6"/>
      <c r="S38" s="6"/>
      <c r="T38" s="6"/>
      <c r="U38" s="6"/>
      <c r="V38" s="6"/>
      <c r="W38" s="6"/>
      <c r="X38" s="6"/>
      <c r="Y38" s="6"/>
      <c r="Z38" s="6"/>
      <c r="AA38" s="6"/>
    </row>
    <row r="39" ht="14.25" customHeight="1">
      <c r="A39" s="39"/>
      <c r="B39" s="80"/>
      <c r="C39" s="39"/>
      <c r="D39" s="39"/>
      <c r="E39" s="39"/>
      <c r="F39" s="39"/>
      <c r="G39" s="39"/>
      <c r="H39" s="6"/>
      <c r="I39" s="6"/>
      <c r="J39" s="6"/>
      <c r="K39" s="6"/>
      <c r="L39" s="6"/>
      <c r="M39" s="6"/>
      <c r="N39" s="6"/>
      <c r="O39" s="6"/>
      <c r="P39" s="6"/>
      <c r="Q39" s="6"/>
      <c r="R39" s="6"/>
      <c r="S39" s="6"/>
      <c r="T39" s="6"/>
      <c r="U39" s="6"/>
      <c r="V39" s="6"/>
      <c r="W39" s="6"/>
      <c r="X39" s="6"/>
      <c r="Y39" s="6"/>
      <c r="Z39" s="6"/>
      <c r="AA39" s="6"/>
    </row>
    <row r="40" ht="14.25" customHeight="1">
      <c r="A40" s="216" t="s">
        <v>224</v>
      </c>
      <c r="B40" s="217"/>
      <c r="C40" s="218"/>
      <c r="D40" s="218"/>
      <c r="E40" s="218"/>
      <c r="F40" s="219"/>
      <c r="G40" s="39"/>
      <c r="H40" s="6"/>
      <c r="I40" s="6"/>
      <c r="J40" s="6"/>
      <c r="K40" s="6"/>
      <c r="L40" s="6"/>
      <c r="M40" s="6"/>
      <c r="N40" s="6"/>
      <c r="O40" s="6"/>
      <c r="P40" s="6"/>
      <c r="Q40" s="6"/>
      <c r="R40" s="6"/>
      <c r="S40" s="6"/>
      <c r="T40" s="6"/>
      <c r="U40" s="6"/>
      <c r="V40" s="6"/>
      <c r="W40" s="6"/>
      <c r="X40" s="6"/>
      <c r="Y40" s="6"/>
      <c r="Z40" s="6"/>
      <c r="AA40" s="6"/>
    </row>
    <row r="41" ht="14.25" customHeight="1">
      <c r="A41" s="220"/>
      <c r="B41" s="221"/>
      <c r="C41" s="222" t="s">
        <v>225</v>
      </c>
      <c r="D41" s="222" t="s">
        <v>226</v>
      </c>
      <c r="E41" s="222" t="s">
        <v>198</v>
      </c>
      <c r="F41" s="223"/>
      <c r="G41" s="39"/>
      <c r="H41" s="6"/>
      <c r="I41" s="6"/>
      <c r="J41" s="6"/>
      <c r="K41" s="6"/>
      <c r="L41" s="6"/>
      <c r="M41" s="6"/>
      <c r="N41" s="6"/>
      <c r="O41" s="6"/>
      <c r="P41" s="6"/>
      <c r="Q41" s="6"/>
      <c r="R41" s="6"/>
      <c r="S41" s="6"/>
      <c r="T41" s="6"/>
      <c r="U41" s="6"/>
      <c r="V41" s="6"/>
      <c r="W41" s="6"/>
      <c r="X41" s="6"/>
      <c r="Y41" s="6"/>
      <c r="Z41" s="6"/>
      <c r="AA41" s="6"/>
    </row>
    <row r="42" ht="14.25" customHeight="1">
      <c r="A42" s="110"/>
      <c r="B42" s="140" t="s">
        <v>13</v>
      </c>
      <c r="C42" s="141">
        <f>Inputs!B8</f>
        <v>320</v>
      </c>
      <c r="D42" s="142">
        <v>200.0</v>
      </c>
      <c r="E42" s="143">
        <f t="shared" ref="E42:E44" si="1">D42-C42</f>
        <v>-120</v>
      </c>
      <c r="F42" s="171"/>
      <c r="G42" s="224"/>
      <c r="H42" s="6"/>
      <c r="I42" s="6"/>
      <c r="J42" s="6"/>
      <c r="K42" s="6"/>
      <c r="L42" s="6"/>
      <c r="M42" s="6"/>
      <c r="N42" s="6"/>
      <c r="O42" s="6"/>
      <c r="P42" s="6"/>
      <c r="Q42" s="6"/>
      <c r="R42" s="6"/>
      <c r="S42" s="6"/>
      <c r="T42" s="6"/>
      <c r="U42" s="6"/>
      <c r="V42" s="6"/>
      <c r="W42" s="6"/>
      <c r="X42" s="6"/>
      <c r="Y42" s="6"/>
      <c r="Z42" s="6"/>
      <c r="AA42" s="6"/>
    </row>
    <row r="43" ht="14.25" customHeight="1">
      <c r="A43" s="110"/>
      <c r="B43" s="140" t="s">
        <v>14</v>
      </c>
      <c r="C43" s="141">
        <f>Inputs!B9</f>
        <v>420</v>
      </c>
      <c r="D43" s="147">
        <v>200.0</v>
      </c>
      <c r="E43" s="143">
        <f t="shared" si="1"/>
        <v>-220</v>
      </c>
      <c r="F43" s="171"/>
      <c r="G43" s="171"/>
      <c r="H43" s="6"/>
      <c r="I43" s="6"/>
      <c r="J43" s="6"/>
      <c r="K43" s="6"/>
      <c r="L43" s="6"/>
      <c r="M43" s="6"/>
      <c r="N43" s="6"/>
      <c r="O43" s="6"/>
      <c r="P43" s="6"/>
      <c r="Q43" s="6"/>
      <c r="R43" s="6"/>
      <c r="S43" s="6"/>
      <c r="T43" s="6"/>
      <c r="U43" s="6"/>
      <c r="V43" s="6"/>
      <c r="W43" s="6"/>
      <c r="X43" s="6"/>
      <c r="Y43" s="6"/>
      <c r="Z43" s="6"/>
      <c r="AA43" s="6"/>
    </row>
    <row r="44" ht="14.25" customHeight="1">
      <c r="A44" s="225"/>
      <c r="B44" s="148" t="s">
        <v>205</v>
      </c>
      <c r="C44" s="141">
        <f>Inputs!B10</f>
        <v>230</v>
      </c>
      <c r="D44" s="150">
        <v>200.0</v>
      </c>
      <c r="E44" s="143">
        <f t="shared" si="1"/>
        <v>-30</v>
      </c>
      <c r="F44" s="171"/>
      <c r="G44" s="171"/>
      <c r="H44" s="6"/>
      <c r="I44" s="6"/>
      <c r="J44" s="6"/>
      <c r="K44" s="6"/>
      <c r="L44" s="6"/>
      <c r="M44" s="6"/>
      <c r="N44" s="6"/>
      <c r="O44" s="6"/>
      <c r="P44" s="6"/>
      <c r="Q44" s="6"/>
      <c r="R44" s="6"/>
      <c r="S44" s="6"/>
      <c r="T44" s="6"/>
      <c r="U44" s="6"/>
      <c r="V44" s="6"/>
      <c r="W44" s="6"/>
      <c r="X44" s="6"/>
      <c r="Y44" s="6"/>
      <c r="Z44" s="6"/>
      <c r="AA44" s="6"/>
    </row>
    <row r="45" ht="14.25" customHeight="1">
      <c r="A45" s="171"/>
      <c r="B45" s="171"/>
      <c r="C45" s="171"/>
      <c r="D45" s="171"/>
      <c r="E45" s="171"/>
      <c r="F45" s="171"/>
      <c r="G45" s="171"/>
      <c r="H45" s="6"/>
      <c r="I45" s="6"/>
      <c r="J45" s="6"/>
      <c r="K45" s="6"/>
      <c r="L45" s="6"/>
      <c r="M45" s="6"/>
      <c r="N45" s="6"/>
      <c r="O45" s="6"/>
      <c r="P45" s="6"/>
      <c r="Q45" s="6"/>
      <c r="R45" s="6"/>
      <c r="S45" s="6"/>
      <c r="T45" s="6"/>
      <c r="U45" s="6"/>
      <c r="V45" s="6"/>
      <c r="W45" s="6"/>
      <c r="X45" s="6"/>
      <c r="Y45" s="6"/>
      <c r="Z45" s="6"/>
      <c r="AA45" s="6"/>
    </row>
  </sheetData>
  <mergeCells count="6">
    <mergeCell ref="A1:F1"/>
    <mergeCell ref="A5:F5"/>
    <mergeCell ref="A11:F11"/>
    <mergeCell ref="A16:F16"/>
    <mergeCell ref="A24:F24"/>
    <mergeCell ref="A29:F29"/>
  </mergeCells>
  <printOptions/>
  <pageMargins bottom="0.75" footer="0.0" header="0.0" left="0.7" right="0.7" top="0.75"/>
  <pageSetup orientation="landscape"/>
  <drawing r:id="rId1"/>
</worksheet>
</file>